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autoCompressPictures="0" defaultThemeVersion="124226"/>
  <mc:AlternateContent xmlns:mc="http://schemas.openxmlformats.org/markup-compatibility/2006">
    <mc:Choice Requires="x15">
      <x15ac:absPath xmlns:x15ac="http://schemas.microsoft.com/office/spreadsheetml/2010/11/ac" url="C:\Users\Catherine\Desktop\"/>
    </mc:Choice>
  </mc:AlternateContent>
  <xr:revisionPtr revIDLastSave="0" documentId="8_{38D93BE8-FD8B-4000-A9D0-32BCF3DB6795}" xr6:coauthVersionLast="47" xr6:coauthVersionMax="47" xr10:uidLastSave="{00000000-0000-0000-0000-000000000000}"/>
  <bookViews>
    <workbookView xWindow="-120" yWindow="-120" windowWidth="29040" windowHeight="15720" xr2:uid="{00000000-000D-0000-FFFF-FFFF00000000}"/>
  </bookViews>
  <sheets>
    <sheet name="Sheet1" sheetId="1" r:id="rId1"/>
    <sheet name="Sheet2" sheetId="2" r:id="rId2"/>
    <sheet name="Sheet3" sheetId="3" r:id="rId3"/>
  </sheets>
  <definedNames>
    <definedName name="OLE_LINK1" localSheetId="0">Sheet1!$V$6</definedName>
    <definedName name="_xlnm.Print_Area" localSheetId="0">Sheet1!$A$1:$Q$20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8" i="1" l="1"/>
  <c r="B8" i="1" l="1"/>
  <c r="Q8" i="1"/>
  <c r="F8" i="1" l="1"/>
  <c r="Q7" i="1" s="1"/>
  <c r="G6" i="1" l="1"/>
  <c r="G2" i="1"/>
  <c r="G5" i="1"/>
  <c r="G3" i="1"/>
  <c r="G4" i="1"/>
  <c r="D7" i="1"/>
  <c r="I5" i="1" l="1"/>
  <c r="J5" i="1" s="1"/>
  <c r="K5" i="1" s="1"/>
  <c r="L5" i="1" s="1"/>
  <c r="N5" i="1" s="1"/>
  <c r="O5" i="1" s="1"/>
  <c r="P5" i="1" s="1"/>
  <c r="I3" i="1"/>
  <c r="J3" i="1" s="1"/>
  <c r="K3" i="1" s="1"/>
  <c r="L3" i="1" s="1"/>
  <c r="N3" i="1" s="1"/>
  <c r="O3" i="1" s="1"/>
  <c r="P3" i="1" s="1"/>
  <c r="I2" i="1"/>
  <c r="H2" i="1"/>
  <c r="H5" i="1"/>
  <c r="M5" i="1" s="1"/>
  <c r="H4" i="1"/>
  <c r="M4" i="1" s="1"/>
  <c r="I6" i="1"/>
  <c r="J6" i="1" s="1"/>
  <c r="K6" i="1" s="1"/>
  <c r="H3" i="1"/>
  <c r="M3" i="1" s="1"/>
  <c r="I4" i="1"/>
  <c r="J4" i="1" s="1"/>
  <c r="H6" i="1"/>
  <c r="M6" i="1" s="1"/>
  <c r="K4" i="1" l="1"/>
  <c r="L4" i="1" s="1"/>
  <c r="N4" i="1" s="1"/>
  <c r="O4" i="1" s="1"/>
  <c r="P4" i="1" s="1"/>
  <c r="L6" i="1"/>
  <c r="N6" i="1" s="1"/>
  <c r="O6" i="1" s="1"/>
  <c r="M2" i="1"/>
  <c r="M8" i="1" s="1"/>
  <c r="H8" i="1"/>
  <c r="J2" i="1"/>
  <c r="I8" i="1"/>
  <c r="J8" i="1" l="1"/>
  <c r="K2" i="1"/>
  <c r="P6" i="1"/>
  <c r="L2" i="1" l="1"/>
  <c r="N2" i="1" s="1"/>
  <c r="K8" i="1"/>
  <c r="O2" i="1" l="1"/>
  <c r="N8" i="1"/>
  <c r="P2" i="1" l="1"/>
  <c r="O8" i="1"/>
  <c r="P8" i="1" s="1"/>
</calcChain>
</file>

<file path=xl/sharedStrings.xml><?xml version="1.0" encoding="utf-8"?>
<sst xmlns="http://schemas.openxmlformats.org/spreadsheetml/2006/main" count="37" uniqueCount="36">
  <si>
    <t>Modified Standard Quota (using d-value)</t>
  </si>
  <si>
    <t>% of Total</t>
  </si>
  <si>
    <t>With a modifier of zero</t>
  </si>
  <si>
    <t>Total Number of Faculty</t>
  </si>
  <si>
    <t>N/A</t>
  </si>
  <si>
    <t>The number of University Senators to be apportioned is</t>
  </si>
  <si>
    <t>The entry to the right is called the standard divisor. The standard divisor is the total number of faculty divided by the number of University Senators to be apportioned</t>
  </si>
  <si>
    <t>Note:  The Huntington-Hill Method of Apportionment is used.  This method has been used by the United States Congress since 1941.</t>
  </si>
  <si>
    <t>Note: GM(A,B) is sqrt(A*B)</t>
  </si>
  <si>
    <t>Standard Quota SQ (Modifier=0)</t>
  </si>
  <si>
    <t>Library</t>
  </si>
  <si>
    <t>Academic Unit</t>
  </si>
  <si>
    <t>Sum over each academic unit</t>
  </si>
  <si>
    <t>Count THIS YEAR's CofI List</t>
  </si>
  <si>
    <t>Number of Senators Apportioned THIS YEAR*</t>
  </si>
  <si>
    <t>Using the
d-value given</t>
  </si>
  <si>
    <t>Huntington-Hill Method of Apportionment (providing a list of the steps of this method)</t>
  </si>
  <si>
    <t>5. If the standard quota exceeds the geometric mean (GM) of the lower quota and upper quota, then apportion UQ, else apportion LQ.</t>
  </si>
  <si>
    <t>CoE</t>
  </si>
  <si>
    <t>CoHS</t>
  </si>
  <si>
    <t>CoAS</t>
  </si>
  <si>
    <t>Geometric Mean of LQ and UQ</t>
  </si>
  <si>
    <t>Count used for LAST YEAR's apportionment</t>
  </si>
  <si>
    <t>Count used for THIS YEAR's apportionment</t>
  </si>
  <si>
    <t>1. The Standard Quota (SQ) for an academic unit is the number of faculty in the academic unit divided by the standard divisor.</t>
  </si>
  <si>
    <t>2. The Lower Quota (LQ) for an academic unit is the integer part of the Standard Quota; i.e. round the standard quota down.</t>
  </si>
  <si>
    <t>3. The Upper Quota (UQ) for an academic unit is the smallest integer exceeding the standard quota, ie. round the standard quota up</t>
  </si>
  <si>
    <t>4. The number of University Senators apportioned to each academic unit must be either its lower quota or its upper quota.</t>
  </si>
  <si>
    <t>The standard divisor is the ideal number of faculty that each elected faculty senator represents (for the 29 elected faculty senators being apportioned).</t>
  </si>
  <si>
    <t xml:space="preserve">Each elected faculty senator represents </t>
  </si>
  <si>
    <t>Number of elected faculty senators apportioned LAST YEAR</t>
  </si>
  <si>
    <t>*Note:  A total of 34 Elected Faculty Senators are apportioned:  (1) One to each academic unit accounts for five (2) The remaining 29 are apportioned as above.</t>
  </si>
  <si>
    <t>The entry to the left is called the Modifier (to the standard divisor) or "d-value".  The default value of the Modifier is zero, and a nonzero Modifier will be added to the standard divisor and used in the calculation of the Modified Standard Quotas for each academic unit should the number of University Senators apportioned using a modifier of zero not be equal to the number of seats available. The Modified Standard Quota is the number of faculty in the academic unit divided by the sum of the standard divisor and the Modifier.  The entry to the right is the total number of faculty divided by the total number of seats apportioned giving the ideal number of faculty that each elected faculty senator represents (for all 34 elected faculty senator positions being apportioned).</t>
  </si>
  <si>
    <r>
      <t>Lower Quota LQ</t>
    </r>
    <r>
      <rPr>
        <sz val="8"/>
        <rFont val="Times New Roman"/>
        <family val="1"/>
      </rPr>
      <t xml:space="preserve"> (using d-value)</t>
    </r>
  </si>
  <si>
    <r>
      <t xml:space="preserve">Upper Quota UQ </t>
    </r>
    <r>
      <rPr>
        <sz val="8"/>
        <rFont val="Times New Roman"/>
        <family val="1"/>
      </rPr>
      <t xml:space="preserve"> (using d-value)</t>
    </r>
  </si>
  <si>
    <t>CoBT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</si>
</sst>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6" x14ac:knownFonts="1">
    <font>
      <sz val="10"/>
      <name val="Arial"/>
    </font>
    <font>
      <sz val="8"/>
      <name val="Arial"/>
      <family val="2"/>
    </font>
    <font>
      <b/>
      <sz val="10"/>
      <name val="Times New Roman"/>
      <family val="1"/>
    </font>
    <font>
      <b/>
      <sz val="9"/>
      <name val="Times New Roman"/>
      <family val="1"/>
    </font>
    <font>
      <b/>
      <sz val="8"/>
      <name val="Times New Roman"/>
      <family val="1"/>
    </font>
    <font>
      <sz val="12"/>
      <name val="Times New Roman"/>
      <family val="1"/>
    </font>
    <font>
      <sz val="18"/>
      <name val="Times New Roman"/>
      <family val="1"/>
    </font>
    <font>
      <sz val="9"/>
      <name val="Times New Roman"/>
      <family val="1"/>
    </font>
    <font>
      <b/>
      <sz val="24"/>
      <name val="Times New Roman"/>
      <family val="1"/>
    </font>
    <font>
      <b/>
      <sz val="36"/>
      <name val="Times New Roman"/>
      <family val="1"/>
    </font>
    <font>
      <b/>
      <sz val="18"/>
      <name val="Times New Roman"/>
      <family val="1"/>
    </font>
    <font>
      <sz val="10"/>
      <name val="Times New Roman"/>
      <family val="1"/>
    </font>
    <font>
      <b/>
      <sz val="12"/>
      <name val="Times New Roman"/>
      <family val="1"/>
    </font>
    <font>
      <sz val="8"/>
      <name val="Times New Roman"/>
      <family val="1"/>
    </font>
    <font>
      <sz val="14"/>
      <name val="Times New Roman"/>
      <family val="1"/>
    </font>
    <font>
      <b/>
      <i/>
      <sz val="14"/>
      <name val="Times New Roman"/>
      <family val="1"/>
    </font>
  </fonts>
  <fills count="3">
    <fill>
      <patternFill patternType="none"/>
    </fill>
    <fill>
      <patternFill patternType="gray125"/>
    </fill>
    <fill>
      <patternFill patternType="solid">
        <fgColor indexed="22"/>
        <bgColor indexed="64"/>
      </patternFill>
    </fill>
  </fills>
  <borders count="9">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ck">
        <color auto="1"/>
      </left>
      <right style="thick">
        <color auto="1"/>
      </right>
      <top style="thick">
        <color auto="1"/>
      </top>
      <bottom style="thin">
        <color auto="1"/>
      </bottom>
      <diagonal/>
    </border>
    <border>
      <left style="thick">
        <color auto="1"/>
      </left>
      <right style="thick">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ck">
        <color auto="1"/>
      </left>
      <right style="thick">
        <color auto="1"/>
      </right>
      <top style="thick">
        <color auto="1"/>
      </top>
      <bottom style="thick">
        <color auto="1"/>
      </bottom>
      <diagonal/>
    </border>
    <border>
      <left style="thin">
        <color auto="1"/>
      </left>
      <right style="thick">
        <color auto="1"/>
      </right>
      <top style="thin">
        <color auto="1"/>
      </top>
      <bottom style="thin">
        <color auto="1"/>
      </bottom>
      <diagonal/>
    </border>
  </borders>
  <cellStyleXfs count="1">
    <xf numFmtId="0" fontId="0" fillId="0" borderId="0"/>
  </cellStyleXfs>
  <cellXfs count="46">
    <xf numFmtId="0" fontId="0" fillId="0" borderId="0" xfId="0"/>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2" fillId="0" borderId="8" xfId="0" applyFont="1" applyBorder="1" applyAlignment="1">
      <alignment horizontal="center" vertical="center" wrapText="1"/>
    </xf>
    <xf numFmtId="0" fontId="2" fillId="2" borderId="3" xfId="0" applyFont="1" applyFill="1" applyBorder="1" applyAlignment="1">
      <alignment horizontal="center" vertical="center" wrapText="1"/>
    </xf>
    <xf numFmtId="0" fontId="2" fillId="0" borderId="2" xfId="0" applyFont="1" applyBorder="1" applyAlignment="1">
      <alignment horizontal="center" vertical="center" wrapText="1"/>
    </xf>
    <xf numFmtId="0" fontId="4" fillId="0" borderId="1" xfId="0" applyFont="1" applyBorder="1" applyAlignment="1">
      <alignment horizontal="center" vertical="center" wrapText="1"/>
    </xf>
    <xf numFmtId="0" fontId="2" fillId="0" borderId="0" xfId="0" applyFont="1" applyAlignment="1">
      <alignment horizontal="center" vertical="center" wrapText="1"/>
    </xf>
    <xf numFmtId="0" fontId="5" fillId="0" borderId="1" xfId="0" applyFont="1" applyBorder="1" applyAlignment="1">
      <alignment horizontal="center" vertical="center"/>
    </xf>
    <xf numFmtId="0" fontId="6" fillId="2" borderId="1" xfId="0" applyFont="1" applyFill="1" applyBorder="1" applyAlignment="1">
      <alignment horizontal="center" vertical="center"/>
    </xf>
    <xf numFmtId="0" fontId="7" fillId="0" borderId="1" xfId="0" applyFont="1" applyBorder="1" applyAlignment="1">
      <alignment horizontal="center" vertical="center" wrapText="1" shrinkToFit="1"/>
    </xf>
    <xf numFmtId="0" fontId="7" fillId="0" borderId="1" xfId="0" applyFont="1" applyBorder="1" applyAlignment="1">
      <alignment horizontal="center" vertical="center" wrapText="1"/>
    </xf>
    <xf numFmtId="0" fontId="6" fillId="0" borderId="1" xfId="0" applyFont="1" applyBorder="1" applyAlignment="1">
      <alignment horizontal="center" vertical="center"/>
    </xf>
    <xf numFmtId="10" fontId="5" fillId="0" borderId="1" xfId="0" applyNumberFormat="1" applyFont="1" applyBorder="1" applyAlignment="1">
      <alignment horizontal="center" vertical="center"/>
    </xf>
    <xf numFmtId="164" fontId="5" fillId="0" borderId="1" xfId="0" applyNumberFormat="1" applyFont="1" applyBorder="1" applyAlignment="1">
      <alignment horizontal="center" vertical="center"/>
    </xf>
    <xf numFmtId="164" fontId="5" fillId="2" borderId="1" xfId="0" applyNumberFormat="1" applyFont="1" applyFill="1" applyBorder="1" applyAlignment="1">
      <alignment horizontal="center" vertical="center"/>
    </xf>
    <xf numFmtId="1" fontId="5" fillId="2" borderId="1" xfId="0" applyNumberFormat="1" applyFont="1" applyFill="1" applyBorder="1" applyAlignment="1">
      <alignment horizontal="center" vertical="center"/>
    </xf>
    <xf numFmtId="0" fontId="8" fillId="0" borderId="1" xfId="0" applyFont="1" applyBorder="1" applyAlignment="1">
      <alignment horizontal="center" vertical="center"/>
    </xf>
    <xf numFmtId="0" fontId="8" fillId="0" borderId="8" xfId="0" applyFont="1" applyBorder="1" applyAlignment="1">
      <alignment horizontal="center" vertical="center"/>
    </xf>
    <xf numFmtId="0" fontId="9" fillId="2" borderId="4" xfId="0" applyFont="1" applyFill="1" applyBorder="1" applyAlignment="1">
      <alignment horizontal="center" vertical="center"/>
    </xf>
    <xf numFmtId="2" fontId="5" fillId="0" borderId="2" xfId="0" applyNumberFormat="1" applyFont="1" applyBorder="1" applyAlignment="1">
      <alignment horizontal="center" vertical="center"/>
    </xf>
    <xf numFmtId="0" fontId="10" fillId="0" borderId="1" xfId="0" applyFont="1" applyBorder="1" applyAlignment="1">
      <alignment horizontal="center" vertical="center"/>
    </xf>
    <xf numFmtId="0" fontId="5" fillId="0" borderId="0" xfId="0" applyFont="1" applyAlignment="1">
      <alignment horizontal="center" vertical="center"/>
    </xf>
    <xf numFmtId="0" fontId="5" fillId="2" borderId="1" xfId="0" applyFont="1" applyFill="1" applyBorder="1" applyAlignment="1">
      <alignment horizontal="center" vertical="center"/>
    </xf>
    <xf numFmtId="0" fontId="11" fillId="0" borderId="1" xfId="0" applyFont="1" applyBorder="1" applyAlignment="1">
      <alignment horizontal="center" vertical="center" wrapText="1"/>
    </xf>
    <xf numFmtId="0" fontId="12" fillId="0" borderId="1" xfId="0" applyFont="1" applyBorder="1" applyAlignment="1">
      <alignment horizontal="center" vertical="center"/>
    </xf>
    <xf numFmtId="0" fontId="7" fillId="0" borderId="1" xfId="0" applyFont="1" applyBorder="1" applyAlignment="1">
      <alignment horizontal="centerContinuous" vertical="center" wrapText="1"/>
    </xf>
    <xf numFmtId="10" fontId="5" fillId="0" borderId="1" xfId="0" applyNumberFormat="1" applyFont="1" applyBorder="1" applyAlignment="1">
      <alignment horizontal="centerContinuous" vertical="center" wrapText="1"/>
    </xf>
    <xf numFmtId="0" fontId="5" fillId="0" borderId="1" xfId="0" applyFont="1" applyBorder="1" applyAlignment="1">
      <alignment horizontal="centerContinuous" vertical="center" wrapText="1"/>
    </xf>
    <xf numFmtId="0" fontId="5" fillId="0" borderId="6" xfId="0" applyFont="1" applyBorder="1" applyAlignment="1">
      <alignment horizontal="centerContinuous" vertical="center" wrapText="1"/>
    </xf>
    <xf numFmtId="164" fontId="12" fillId="0" borderId="1" xfId="0" applyNumberFormat="1" applyFont="1" applyBorder="1" applyAlignment="1">
      <alignment horizontal="center" vertical="center"/>
    </xf>
    <xf numFmtId="0" fontId="13" fillId="0" borderId="1" xfId="0" applyFont="1" applyBorder="1" applyAlignment="1">
      <alignment horizontal="center" vertical="center" wrapText="1"/>
    </xf>
    <xf numFmtId="0" fontId="6" fillId="0" borderId="5" xfId="0" applyFont="1" applyBorder="1" applyAlignment="1">
      <alignment horizontal="center" vertical="center"/>
    </xf>
    <xf numFmtId="0" fontId="9" fillId="2" borderId="7" xfId="0" applyFont="1" applyFill="1" applyBorder="1" applyAlignment="1">
      <alignment horizontal="center" vertical="center"/>
    </xf>
    <xf numFmtId="2" fontId="14" fillId="0" borderId="2" xfId="0" applyNumberFormat="1" applyFont="1" applyBorder="1" applyAlignment="1">
      <alignment horizontal="center" vertical="center"/>
    </xf>
    <xf numFmtId="0" fontId="6" fillId="0" borderId="0" xfId="0" applyFont="1" applyAlignment="1">
      <alignment horizontal="center" vertical="center"/>
    </xf>
    <xf numFmtId="0" fontId="14" fillId="0" borderId="0" xfId="0" applyFont="1"/>
    <xf numFmtId="0" fontId="6" fillId="0" borderId="0" xfId="0" applyFont="1"/>
    <xf numFmtId="0" fontId="2" fillId="0" borderId="0" xfId="0" applyFont="1" applyAlignment="1">
      <alignment horizontal="left" vertical="center" wrapText="1"/>
    </xf>
    <xf numFmtId="0" fontId="11" fillId="0" borderId="0" xfId="0" applyFont="1" applyAlignment="1">
      <alignment horizontal="centerContinuous"/>
    </xf>
    <xf numFmtId="0" fontId="6" fillId="0" borderId="0" xfId="0" applyFont="1" applyAlignment="1">
      <alignment horizontal="centerContinuous"/>
    </xf>
    <xf numFmtId="0" fontId="14" fillId="0" borderId="0" xfId="0" applyFont="1" applyAlignment="1">
      <alignment vertical="center"/>
    </xf>
    <xf numFmtId="0" fontId="11" fillId="0" borderId="0" xfId="0" applyFont="1"/>
    <xf numFmtId="0" fontId="15" fillId="0" borderId="0" xfId="0" applyFont="1"/>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11</xdr:row>
      <xdr:rowOff>203200</xdr:rowOff>
    </xdr:from>
    <xdr:to>
      <xdr:col>15</xdr:col>
      <xdr:colOff>266700</xdr:colOff>
      <xdr:row>18</xdr:row>
      <xdr:rowOff>88900</xdr:rowOff>
    </xdr:to>
    <xdr:sp macro="" textlink="">
      <xdr:nvSpPr>
        <xdr:cNvPr id="1029" name="Object 5" hidden="1">
          <a:extLst>
            <a:ext uri="{63B3BB69-23CF-44E3-9099-C40C66FF867C}">
              <a14:compatExt xmlns:a14="http://schemas.microsoft.com/office/drawing/2010/main"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38100</xdr:colOff>
      <xdr:row>9</xdr:row>
      <xdr:rowOff>50800</xdr:rowOff>
    </xdr:from>
    <xdr:to>
      <xdr:col>15</xdr:col>
      <xdr:colOff>241300</xdr:colOff>
      <xdr:row>11</xdr:row>
      <xdr:rowOff>139700</xdr:rowOff>
    </xdr:to>
    <xdr:sp macro="" textlink="">
      <xdr:nvSpPr>
        <xdr:cNvPr id="1030" name="Object 6" hidden="1">
          <a:extLst>
            <a:ext uri="{63B3BB69-23CF-44E3-9099-C40C66FF867C}">
              <a14:compatExt xmlns:a14="http://schemas.microsoft.com/office/drawing/2010/main"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11</xdr:row>
      <xdr:rowOff>101600</xdr:rowOff>
    </xdr:from>
    <xdr:to>
      <xdr:col>15</xdr:col>
      <xdr:colOff>133350</xdr:colOff>
      <xdr:row>18</xdr:row>
      <xdr:rowOff>44450</xdr:rowOff>
    </xdr:to>
    <xdr:pic>
      <xdr:nvPicPr>
        <xdr:cNvPr id="2" name="Picture 5">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648450"/>
          <a:ext cx="12071350" cy="1949450"/>
        </a:xfrm>
        <a:prstGeom prst="rect">
          <a:avLst/>
        </a:prstGeom>
        <a:solidFill>
          <a:srgbClr val="FFFFFF"/>
        </a:solidFill>
        <a:ln w="9525">
          <a:solidFill>
            <a:srgbClr val="000000"/>
          </a:solidFill>
          <a:miter lim="800000"/>
          <a:headEnd/>
          <a:tailEnd/>
        </a:ln>
      </xdr:spPr>
    </xdr:pic>
    <xdr:clientData/>
  </xdr:twoCellAnchor>
  <xdr:twoCellAnchor editAs="oneCell">
    <xdr:from>
      <xdr:col>0</xdr:col>
      <xdr:colOff>19050</xdr:colOff>
      <xdr:row>9</xdr:row>
      <xdr:rowOff>25400</xdr:rowOff>
    </xdr:from>
    <xdr:to>
      <xdr:col>15</xdr:col>
      <xdr:colOff>120650</xdr:colOff>
      <xdr:row>11</xdr:row>
      <xdr:rowOff>69850</xdr:rowOff>
    </xdr:to>
    <xdr:pic>
      <xdr:nvPicPr>
        <xdr:cNvPr id="3" name="Picture 6">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6064250"/>
          <a:ext cx="12039600" cy="552450"/>
        </a:xfrm>
        <a:prstGeom prst="rect">
          <a:avLst/>
        </a:prstGeom>
        <a:solidFill>
          <a:srgbClr val="FFFFFF"/>
        </a:solidFill>
        <a:ln w="9525">
          <a:solidFill>
            <a:srgbClr val="000000"/>
          </a:solid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9"/>
  <sheetViews>
    <sheetView tabSelected="1" view="pageLayout" zoomScale="130" zoomScaleNormal="75" zoomScalePageLayoutView="130" workbookViewId="0">
      <selection activeCell="H2" sqref="H2"/>
    </sheetView>
  </sheetViews>
  <sheetFormatPr defaultColWidth="8.85546875" defaultRowHeight="23.25" x14ac:dyDescent="0.35"/>
  <cols>
    <col min="1" max="1" width="13.42578125" style="38" customWidth="1"/>
    <col min="2" max="2" width="10.140625" style="39" customWidth="1"/>
    <col min="3" max="3" width="27.42578125" style="39" customWidth="1"/>
    <col min="4" max="4" width="9.42578125" style="39" bestFit="1" customWidth="1"/>
    <col min="5" max="6" width="12.42578125" style="39" bestFit="1" customWidth="1"/>
    <col min="7" max="7" width="8.42578125" style="39" customWidth="1"/>
    <col min="8" max="8" width="10.85546875" style="39" customWidth="1"/>
    <col min="9" max="9" width="11.42578125" style="39" customWidth="1"/>
    <col min="10" max="11" width="8.5703125" style="39" customWidth="1"/>
    <col min="12" max="12" width="9.42578125" style="39" customWidth="1"/>
    <col min="13" max="13" width="8.5703125" style="39" customWidth="1"/>
    <col min="14" max="14" width="7.42578125" style="39" customWidth="1"/>
    <col min="15" max="15" width="12.42578125" style="39" customWidth="1"/>
    <col min="16" max="16" width="9.42578125" style="39" bestFit="1" customWidth="1"/>
    <col min="17" max="17" width="10.42578125" style="39" bestFit="1" customWidth="1"/>
    <col min="18" max="18" width="10.42578125" style="39" customWidth="1"/>
    <col min="19" max="16384" width="8.85546875" style="39"/>
  </cols>
  <sheetData>
    <row r="1" spans="1:17" s="9" customFormat="1" ht="64.5" customHeight="1" thickTop="1" x14ac:dyDescent="0.2">
      <c r="A1" s="1" t="s">
        <v>11</v>
      </c>
      <c r="B1" s="2" t="s">
        <v>13</v>
      </c>
      <c r="C1" s="1" t="s">
        <v>16</v>
      </c>
      <c r="D1" s="1"/>
      <c r="E1" s="3" t="s">
        <v>22</v>
      </c>
      <c r="F1" s="4" t="s">
        <v>23</v>
      </c>
      <c r="G1" s="1" t="s">
        <v>1</v>
      </c>
      <c r="H1" s="3" t="s">
        <v>9</v>
      </c>
      <c r="I1" s="2" t="s">
        <v>0</v>
      </c>
      <c r="J1" s="2" t="s">
        <v>33</v>
      </c>
      <c r="K1" s="2" t="s">
        <v>34</v>
      </c>
      <c r="L1" s="2" t="s">
        <v>21</v>
      </c>
      <c r="M1" s="1" t="s">
        <v>2</v>
      </c>
      <c r="N1" s="5" t="s">
        <v>15</v>
      </c>
      <c r="O1" s="6" t="s">
        <v>14</v>
      </c>
      <c r="P1" s="7" t="s">
        <v>29</v>
      </c>
      <c r="Q1" s="8" t="s">
        <v>30</v>
      </c>
    </row>
    <row r="2" spans="1:17" s="24" customFormat="1" ht="54" customHeight="1" x14ac:dyDescent="0.2">
      <c r="A2" s="10" t="s">
        <v>10</v>
      </c>
      <c r="B2" s="11">
        <v>10</v>
      </c>
      <c r="C2" s="12" t="s">
        <v>24</v>
      </c>
      <c r="D2" s="13"/>
      <c r="E2" s="14">
        <v>10</v>
      </c>
      <c r="F2" s="11">
        <v>7</v>
      </c>
      <c r="G2" s="15">
        <f>F2/F$8</f>
        <v>2.023121387283237E-2</v>
      </c>
      <c r="H2" s="16">
        <f>F2/$D$7</f>
        <v>0.58670520231213874</v>
      </c>
      <c r="I2" s="17">
        <f>F2/($D$7+$E$7)</f>
        <v>0.58670520231213874</v>
      </c>
      <c r="J2" s="18">
        <f>TRUNC(I2)</f>
        <v>0</v>
      </c>
      <c r="K2" s="18">
        <f>J2+1</f>
        <v>1</v>
      </c>
      <c r="L2" s="17">
        <f>SQRT(J2*K2)</f>
        <v>0</v>
      </c>
      <c r="M2" s="19">
        <f>IF(H2&gt;SQRT(TRUNC(H2)*(TRUNC(H2)+1)),TRUNC(H2)+1,TRUNC(H2))</f>
        <v>1</v>
      </c>
      <c r="N2" s="20">
        <f>IF(I2&gt;L2, K2,J2)</f>
        <v>1</v>
      </c>
      <c r="O2" s="21">
        <f>N2+1</f>
        <v>2</v>
      </c>
      <c r="P2" s="22">
        <f>F2/O2</f>
        <v>3.5</v>
      </c>
      <c r="Q2" s="23">
        <v>2</v>
      </c>
    </row>
    <row r="3" spans="1:17" s="24" customFormat="1" ht="54" customHeight="1" x14ac:dyDescent="0.2">
      <c r="A3" s="10" t="s">
        <v>35</v>
      </c>
      <c r="B3" s="11">
        <v>60</v>
      </c>
      <c r="C3" s="12" t="s">
        <v>25</v>
      </c>
      <c r="D3" s="14"/>
      <c r="E3" s="14">
        <v>60</v>
      </c>
      <c r="F3" s="11">
        <v>60</v>
      </c>
      <c r="G3" s="15">
        <f>F3/F$8</f>
        <v>0.17341040462427745</v>
      </c>
      <c r="H3" s="16">
        <f>F3/$D$7</f>
        <v>5.0289017341040463</v>
      </c>
      <c r="I3" s="17">
        <f>F3/($D$7+$E$7)</f>
        <v>5.0289017341040463</v>
      </c>
      <c r="J3" s="18">
        <f>TRUNC(I3)</f>
        <v>5</v>
      </c>
      <c r="K3" s="25">
        <f>J3+1</f>
        <v>6</v>
      </c>
      <c r="L3" s="17">
        <f>SQRT(J3*K3)</f>
        <v>5.4772255750516612</v>
      </c>
      <c r="M3" s="19">
        <f>IF(H3&gt;SQRT(TRUNC(H3)*(TRUNC(H3)+1)),TRUNC(H3)+1,TRUNC(H3))</f>
        <v>5</v>
      </c>
      <c r="N3" s="20">
        <f>IF(I3&gt;L3, K3,J3)</f>
        <v>5</v>
      </c>
      <c r="O3" s="21">
        <f>N3+1</f>
        <v>6</v>
      </c>
      <c r="P3" s="22">
        <f>F3/O3</f>
        <v>10</v>
      </c>
      <c r="Q3" s="23">
        <v>6</v>
      </c>
    </row>
    <row r="4" spans="1:17" s="24" customFormat="1" ht="54" customHeight="1" x14ac:dyDescent="0.2">
      <c r="A4" s="10" t="s">
        <v>18</v>
      </c>
      <c r="B4" s="11">
        <v>37</v>
      </c>
      <c r="C4" s="12" t="s">
        <v>26</v>
      </c>
      <c r="D4" s="14"/>
      <c r="E4" s="14">
        <v>37</v>
      </c>
      <c r="F4" s="11">
        <v>36</v>
      </c>
      <c r="G4" s="15">
        <f>F4/F$8</f>
        <v>0.10404624277456648</v>
      </c>
      <c r="H4" s="16">
        <f>F4/$D$7</f>
        <v>3.0173410404624277</v>
      </c>
      <c r="I4" s="17">
        <f>F4/($D$7+$E$7)</f>
        <v>3.0173410404624277</v>
      </c>
      <c r="J4" s="18">
        <f>TRUNC(I4)</f>
        <v>3</v>
      </c>
      <c r="K4" s="25">
        <f>J4+1</f>
        <v>4</v>
      </c>
      <c r="L4" s="17">
        <f>SQRT(J4*K4)</f>
        <v>3.4641016151377544</v>
      </c>
      <c r="M4" s="19">
        <f>IF(H4&gt;SQRT(TRUNC(H4)*(TRUNC(H4)+1)),TRUNC(H4)+1,TRUNC(H4))</f>
        <v>3</v>
      </c>
      <c r="N4" s="20">
        <f>IF(I4&gt;L4, K4,J4)</f>
        <v>3</v>
      </c>
      <c r="O4" s="21">
        <f>N4+1</f>
        <v>4</v>
      </c>
      <c r="P4" s="22">
        <f>F4/O4</f>
        <v>9</v>
      </c>
      <c r="Q4" s="23">
        <v>4</v>
      </c>
    </row>
    <row r="5" spans="1:17" s="24" customFormat="1" ht="54" customHeight="1" x14ac:dyDescent="0.2">
      <c r="A5" s="10" t="s">
        <v>19</v>
      </c>
      <c r="B5" s="11">
        <v>49</v>
      </c>
      <c r="C5" s="12" t="s">
        <v>27</v>
      </c>
      <c r="D5" s="14"/>
      <c r="E5" s="14">
        <v>50</v>
      </c>
      <c r="F5" s="11">
        <v>49</v>
      </c>
      <c r="G5" s="15">
        <f>F5/F$8</f>
        <v>0.1416184971098266</v>
      </c>
      <c r="H5" s="16">
        <f>F5/$D$7</f>
        <v>4.1069364161849711</v>
      </c>
      <c r="I5" s="17">
        <f>F5/($D$7+$E$7)</f>
        <v>4.1069364161849711</v>
      </c>
      <c r="J5" s="18">
        <f>TRUNC(I5)</f>
        <v>4</v>
      </c>
      <c r="K5" s="25">
        <f>J5+1</f>
        <v>5</v>
      </c>
      <c r="L5" s="17">
        <f>SQRT(J5*K5)</f>
        <v>4.4721359549995796</v>
      </c>
      <c r="M5" s="19">
        <f>IF(H5&gt;SQRT(TRUNC(H5)*(TRUNC(H5)+1)),TRUNC(H5)+1,TRUNC(H5))</f>
        <v>4</v>
      </c>
      <c r="N5" s="20">
        <f>IF(I5&gt;L5, K5,J5)</f>
        <v>4</v>
      </c>
      <c r="O5" s="21">
        <f>N5+1</f>
        <v>5</v>
      </c>
      <c r="P5" s="22">
        <f>F5/O5</f>
        <v>9.8000000000000007</v>
      </c>
      <c r="Q5" s="23">
        <v>5</v>
      </c>
    </row>
    <row r="6" spans="1:17" s="24" customFormat="1" ht="54" customHeight="1" x14ac:dyDescent="0.2">
      <c r="A6" s="10" t="s">
        <v>20</v>
      </c>
      <c r="B6" s="11">
        <v>196</v>
      </c>
      <c r="C6" s="12" t="s">
        <v>17</v>
      </c>
      <c r="D6" s="13" t="s">
        <v>8</v>
      </c>
      <c r="E6" s="14">
        <v>191</v>
      </c>
      <c r="F6" s="11">
        <v>194</v>
      </c>
      <c r="G6" s="15">
        <f>F6/F$8</f>
        <v>0.56069364161849711</v>
      </c>
      <c r="H6" s="16">
        <f>F6/$D$7</f>
        <v>16.260115606936417</v>
      </c>
      <c r="I6" s="17">
        <f>F6/($D$7+$E$7)</f>
        <v>16.260115606936417</v>
      </c>
      <c r="J6" s="18">
        <f>TRUNC(I6)</f>
        <v>16</v>
      </c>
      <c r="K6" s="25">
        <f>J6+1</f>
        <v>17</v>
      </c>
      <c r="L6" s="17">
        <f>SQRT(J6*K6)</f>
        <v>16.492422502470642</v>
      </c>
      <c r="M6" s="19">
        <f>IF(H6&gt;SQRT(TRUNC(H6)*(TRUNC(H6)+1)),TRUNC(H6)+1,TRUNC(H6))</f>
        <v>16</v>
      </c>
      <c r="N6" s="20">
        <f>IF(I6&gt;L6, K6,J6)</f>
        <v>16</v>
      </c>
      <c r="O6" s="21">
        <f>N6+1</f>
        <v>17</v>
      </c>
      <c r="P6" s="22">
        <f>F6/O6</f>
        <v>11.411764705882353</v>
      </c>
      <c r="Q6" s="23">
        <v>17</v>
      </c>
    </row>
    <row r="7" spans="1:17" s="24" customFormat="1" ht="63.75" customHeight="1" thickBot="1" x14ac:dyDescent="0.25">
      <c r="A7" s="26" t="s">
        <v>5</v>
      </c>
      <c r="B7" s="14">
        <v>29</v>
      </c>
      <c r="C7" s="13" t="s">
        <v>6</v>
      </c>
      <c r="D7" s="27">
        <f>F8/B7</f>
        <v>11.931034482758621</v>
      </c>
      <c r="E7" s="10">
        <v>0</v>
      </c>
      <c r="F7" s="28" t="s">
        <v>32</v>
      </c>
      <c r="G7" s="29"/>
      <c r="H7" s="30"/>
      <c r="I7" s="30"/>
      <c r="J7" s="30"/>
      <c r="K7" s="30"/>
      <c r="L7" s="30"/>
      <c r="M7" s="30"/>
      <c r="N7" s="31"/>
      <c r="O7" s="31"/>
      <c r="P7" s="30"/>
      <c r="Q7" s="32">
        <f>F8/(B7+5)</f>
        <v>10.176470588235293</v>
      </c>
    </row>
    <row r="8" spans="1:17" s="37" customFormat="1" ht="54" customHeight="1" thickTop="1" thickBot="1" x14ac:dyDescent="0.25">
      <c r="A8" s="26" t="s">
        <v>12</v>
      </c>
      <c r="B8" s="14">
        <f>SUM(B2:B6)</f>
        <v>352</v>
      </c>
      <c r="C8" s="33" t="s">
        <v>28</v>
      </c>
      <c r="D8" s="3" t="s">
        <v>3</v>
      </c>
      <c r="E8" s="14">
        <f>SUM(E2:E7)</f>
        <v>348</v>
      </c>
      <c r="F8" s="14">
        <f>SUM(F2:F6)</f>
        <v>346</v>
      </c>
      <c r="G8" s="26" t="s">
        <v>12</v>
      </c>
      <c r="H8" s="14">
        <f>SUM(H2:H6)</f>
        <v>29</v>
      </c>
      <c r="I8" s="14">
        <f>SUM(I2:I6)</f>
        <v>29</v>
      </c>
      <c r="J8" s="14">
        <f>SUM(J2:J6)</f>
        <v>28</v>
      </c>
      <c r="K8" s="14">
        <f>SUM(K2:K6)</f>
        <v>33</v>
      </c>
      <c r="L8" s="14" t="s">
        <v>4</v>
      </c>
      <c r="M8" s="34">
        <f>SUM(M2:M6)</f>
        <v>29</v>
      </c>
      <c r="N8" s="34">
        <f>SUM(N2:N6)</f>
        <v>29</v>
      </c>
      <c r="O8" s="35">
        <f>SUM(O2:O6)</f>
        <v>34</v>
      </c>
      <c r="P8" s="36">
        <f>F8/O8</f>
        <v>10.176470588235293</v>
      </c>
      <c r="Q8" s="14">
        <f>SUM(Q2:Q6)</f>
        <v>34</v>
      </c>
    </row>
    <row r="9" spans="1:17" ht="24" thickTop="1" x14ac:dyDescent="0.35">
      <c r="A9" s="38" t="s">
        <v>7</v>
      </c>
    </row>
    <row r="10" spans="1:17" x14ac:dyDescent="0.35">
      <c r="A10" s="40"/>
      <c r="B10" s="41"/>
      <c r="C10" s="41"/>
      <c r="D10" s="41"/>
      <c r="E10" s="41"/>
      <c r="F10" s="41"/>
      <c r="G10" s="41"/>
      <c r="H10" s="41"/>
      <c r="I10" s="41"/>
      <c r="J10" s="41"/>
      <c r="K10" s="41"/>
      <c r="L10" s="41"/>
      <c r="M10" s="41"/>
      <c r="N10" s="41"/>
      <c r="O10" s="41"/>
      <c r="P10" s="41"/>
      <c r="Q10" s="41"/>
    </row>
    <row r="11" spans="1:17" ht="17.25" customHeight="1" x14ac:dyDescent="0.35">
      <c r="B11" s="41"/>
      <c r="C11" s="42"/>
      <c r="D11" s="42"/>
      <c r="E11" s="42"/>
      <c r="F11" s="42"/>
      <c r="G11" s="42"/>
      <c r="H11" s="42"/>
      <c r="I11" s="42"/>
      <c r="J11" s="42"/>
      <c r="K11" s="42"/>
      <c r="L11" s="42"/>
    </row>
    <row r="12" spans="1:17" ht="20.25" customHeight="1" x14ac:dyDescent="0.35">
      <c r="A12" s="43"/>
      <c r="B12" s="41"/>
      <c r="C12" s="42"/>
      <c r="D12" s="42"/>
      <c r="E12" s="42"/>
      <c r="F12" s="42"/>
      <c r="G12" s="42"/>
      <c r="H12" s="42"/>
      <c r="I12" s="42"/>
      <c r="J12" s="42"/>
      <c r="K12" s="42"/>
      <c r="L12" s="42"/>
    </row>
    <row r="13" spans="1:17" x14ac:dyDescent="0.35">
      <c r="B13" s="44"/>
    </row>
    <row r="19" spans="1:16" x14ac:dyDescent="0.35">
      <c r="A19" s="45" t="s">
        <v>31</v>
      </c>
      <c r="B19" s="45"/>
      <c r="C19" s="45"/>
      <c r="D19" s="45"/>
      <c r="E19" s="45"/>
      <c r="F19" s="45"/>
      <c r="G19" s="45"/>
      <c r="H19" s="45"/>
      <c r="I19" s="45"/>
      <c r="J19" s="45"/>
      <c r="K19" s="45"/>
      <c r="L19" s="45"/>
      <c r="M19" s="45"/>
      <c r="N19" s="45"/>
      <c r="O19" s="45"/>
      <c r="P19" s="45"/>
    </row>
  </sheetData>
  <phoneticPr fontId="1" type="noConversion"/>
  <printOptions gridLines="1"/>
  <pageMargins left="0.25" right="0.25" top="0.85" bottom="0.5" header="0.5" footer="0.5"/>
  <pageSetup scale="71" orientation="landscape" r:id="rId1"/>
  <headerFooter alignWithMargins="0">
    <oddHeader>&amp;L&amp;"Times New Roman,Bold"Appendix B&amp;C&amp;"Times New Roman,Bold"&amp;18&amp;K000000Apportionment of Elected Faculty Senators to Academic Units (without Administrative Faculty)
&amp;12 2023-24 Academic Year
&amp;R&amp;"Times New Roman,Bold"&amp;K000000(September 20, 2023)</oddHeader>
    <oddFooter>&amp;R&amp;K000000This  document was prepared by the 2017-2018 Executive Committee.for the University Senate.
Fall 2017</oddFooter>
  </headerFooter>
  <drawing r:id="rId2"/>
  <extLst>
    <ext xmlns:mx="http://schemas.microsoft.com/office/mac/excel/2008/main" uri="{64002731-A6B0-56B0-2670-7721B7C09600}">
      <mx:PLV Mode="1" OnePage="0" WScale="7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11.42578125" defaultRowHeight="12.75" x14ac:dyDescent="0.2"/>
  <sheetData/>
  <phoneticPr fontId="1" type="noConversion"/>
  <pageMargins left="0.75" right="0.75" top="1" bottom="1" header="0.5" footer="0.5"/>
  <pageSetup orientation="portrait" horizontalDpi="4294967292" verticalDpi="4294967292" r:id="rId1"/>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11.42578125" defaultRowHeight="12.75" x14ac:dyDescent="0.2"/>
  <sheetData/>
  <phoneticPr fontId="1" type="noConversion"/>
  <pageMargins left="0.75" right="0.75" top="1" bottom="1" header="0.5" footer="0.5"/>
  <pageSetup orientation="portrait" horizontalDpi="4294967292" verticalDpi="4294967292" r:id="rId1"/>
  <headerFooter alignWithMargins="0"/>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E076E3CB4CF844B378B1594A6566C3" ma:contentTypeVersion="9" ma:contentTypeDescription="Create a new document." ma:contentTypeScope="" ma:versionID="b7814f40badbd0cbe32a76813705c06b">
  <xsd:schema xmlns:xsd="http://www.w3.org/2001/XMLSchema" xmlns:xs="http://www.w3.org/2001/XMLSchema" xmlns:p="http://schemas.microsoft.com/office/2006/metadata/properties" xmlns:ns3="818823ed-da74-4a35-9726-31a4e1de99f1" targetNamespace="http://schemas.microsoft.com/office/2006/metadata/properties" ma:root="true" ma:fieldsID="922a4f423eaf0446166666160968ac2e" ns3:_="">
    <xsd:import namespace="818823ed-da74-4a35-9726-31a4e1de99f1"/>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SearchProperties" minOccurs="0"/>
                <xsd:element ref="ns3:MediaServiceAutoTags" minOccurs="0"/>
                <xsd:element ref="ns3:MediaServiceGenerationTime" minOccurs="0"/>
                <xsd:element ref="ns3:MediaServiceEventHashCode"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8823ed-da74-4a35-9726-31a4e1de99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SearchProperties" ma:index="12" nillable="true" ma:displayName="MediaServiceSearchProperties" ma:hidden="true" ma:internalName="MediaServiceSearchProperties"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C349F36-18B1-40DB-903F-EF36891CBB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8823ed-da74-4a35-9726-31a4e1de99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1CC6DA2-928E-4E78-8AC5-E74CBA2D7F41}">
  <ds:schemaRefs>
    <ds:schemaRef ds:uri="http://schemas.microsoft.com/sharepoint/v3/contenttype/forms"/>
  </ds:schemaRefs>
</ds:datastoreItem>
</file>

<file path=customXml/itemProps3.xml><?xml version="1.0" encoding="utf-8"?>
<ds:datastoreItem xmlns:ds="http://schemas.openxmlformats.org/officeDocument/2006/customXml" ds:itemID="{54A09647-96C4-4C0E-AB18-5487FFC2198A}">
  <ds:schemaRefs>
    <ds:schemaRef ds:uri="818823ed-da74-4a35-9726-31a4e1de99f1"/>
    <ds:schemaRef ds:uri="http://purl.org/dc/dcmitype/"/>
    <ds:schemaRef ds:uri="http://purl.org/dc/elements/1.1/"/>
    <ds:schemaRef ds:uri="http://schemas.openxmlformats.org/package/2006/metadata/core-properties"/>
    <ds:schemaRef ds:uri="http://schemas.microsoft.com/office/2006/documentManagement/types"/>
    <ds:schemaRef ds:uri="http://www.w3.org/XML/1998/namespace"/>
    <ds:schemaRef ds:uri="http://purl.org/dc/term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Sheet1!OLE_LINK1</vt:lpstr>
      <vt:lpstr>Sheet1!Print_Area</vt:lpstr>
    </vt:vector>
  </TitlesOfParts>
  <Company>GCSU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Catherine Fowler</cp:lastModifiedBy>
  <cp:lastPrinted>2019-10-01T19:52:44Z</cp:lastPrinted>
  <dcterms:created xsi:type="dcterms:W3CDTF">2004-09-30T00:13:28Z</dcterms:created>
  <dcterms:modified xsi:type="dcterms:W3CDTF">2023-09-23T14:08:29Z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0x01010079E076E3CB4CF844B378B1594A6566C3</vt:lpwstr>
  </property>
</Properties>
</file>