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480" windowWidth="15480" windowHeight="1164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<sst xmlns="http://schemas.openxmlformats.org/spreadsheetml/2006/main" count="38" uniqueCount="37">
  <si>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</si>
  <si>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</si>
  <si>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</si>
  <si>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xml:space="preserve">The entry to the left is called the Modifier (to the standard divisor) or "d-value".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division (academic unit) divided by the sum of the standard divisor and the Modifier. </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</si>
  <si>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</si>
  <si>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</si>
  <si>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</si>
  <si>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</si>
  <si>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</si>
  <si>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</si>
  <si>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</si>
  <si>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</si>
  <si>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</si>
  <si>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Note: GD means General Division</t>
  </si>
  <si>
    <t>The standard divisor indicates the ideal number of faculty that each University Senator represents.</t>
  </si>
  <si>
    <t>Library</t>
  </si>
  <si>
    <t>Academic Unit</t>
  </si>
  <si>
    <t>Sum over each academic unit</t>
  </si>
  <si>
    <t>Number of Senators Apportioned LAST YEAR</t>
  </si>
  <si>
    <t>Count used for LAST YEAR's apportion-ment</t>
  </si>
  <si>
    <t>Count used for THIS YEAR's apportion-ment</t>
  </si>
  <si>
    <t>Geo-metric Mean of LQ and UQ</t>
  </si>
  <si>
    <t>Count THIS YEAR's CofI List</t>
  </si>
  <si>
    <t>Number of Senators Apportioned THIS YEAR*</t>
  </si>
  <si>
    <t>Using the
d-value given</t>
  </si>
  <si>
    <t>Huntington-Hill Method of Apportionment (providing a list of the steps of this method)</t>
  </si>
  <si>
    <t>1. The Standard Quota (SQ) for a division is the number of faculty in the division divided by the standard divisor.</t>
  </si>
  <si>
    <t>2. The Lower Quota (LQ) for a division is the integer part of the Standard Quota; i.e. round the standard quota down.</t>
  </si>
  <si>
    <t>3. The Upper Quota (UQ) for a division is the smallest integer exceeding the standard quota, ie. round the standard quota up</t>
  </si>
  <si>
    <t>4. The number of University Senators apportioned to each division must be either its lower quota or its upper quota.</t>
  </si>
  <si>
    <t>5. If the standard quota exceeds the geometric mean (GM) of the lower quota and upper quota, then apportion UQ, else apportion LQ.</t>
  </si>
  <si>
    <t>*Note:  A total of 34 Elected Faculty Senators are apportioned:  (1) One to each academic unit (division) accounts for five (2) The remaining 29 are apportioned as above.</t>
  </si>
  <si>
    <t xml:space="preserve">Each Senator repre-sents </t>
  </si>
  <si>
    <t>CoB</t>
  </si>
  <si>
    <t>CoE</t>
  </si>
  <si>
    <t>CoHS</t>
  </si>
  <si>
    <t>CoAS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</si>
</sst>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34">
    <font>
      <sz val="10"/>
      <name val="Arial"/>
      <family val="0"/>
    </font>
    <font>
      <sz val="10"/>
      <name val="Times New Roman"/>
      <family val="1"/>
    </font>
    <font>
      <sz val="14"/>
      <name val="Times New Roman"/>
      <family val="1"/>
    </font>
    <font>
      <sz val="18"/>
      <name val="Times New Roman"/>
      <family val="1"/>
    </font>
    <font>
      <sz val="8"/>
      <name val="Arial"/>
      <family val="0"/>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u val="single"/>
      <sz val="10"/>
      <color indexed="12"/>
      <name val="Arial"/>
      <family val="0"/>
    </font>
    <font>
      <u val="single"/>
      <sz val="10"/>
      <color indexed="61"/>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ck"/>
      <top style="thick"/>
      <bottom style="thin"/>
    </border>
    <border>
      <left style="thick"/>
      <right style="thick"/>
      <top style="thin"/>
      <bottom style="thin"/>
    </border>
    <border>
      <left style="thin"/>
      <right style="thin"/>
      <top>
        <color indexed="63"/>
      </top>
      <bottom>
        <color indexed="63"/>
      </bottom>
    </border>
    <border>
      <left style="thick"/>
      <right style="thick"/>
      <top style="thick"/>
      <bottom style="thick"/>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2" borderId="1" applyNumberFormat="0" applyAlignment="0" applyProtection="0"/>
    <xf numFmtId="0" fontId="2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3" fillId="1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3" borderId="1" applyNumberFormat="0" applyAlignment="0" applyProtection="0"/>
    <xf numFmtId="0" fontId="28" fillId="0" borderId="6" applyNumberFormat="0" applyFill="0" applyAlignment="0" applyProtection="0"/>
    <xf numFmtId="0" fontId="29" fillId="8" borderId="0" applyNumberFormat="0" applyBorder="0" applyAlignment="0" applyProtection="0"/>
    <xf numFmtId="0" fontId="0" fillId="4" borderId="7" applyNumberFormat="0" applyFont="0" applyAlignment="0" applyProtection="0"/>
    <xf numFmtId="0" fontId="30" fillId="2"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1"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vertical="center"/>
    </xf>
    <xf numFmtId="0" fontId="6" fillId="6" borderId="10" xfId="0" applyFont="1" applyFill="1" applyBorder="1" applyAlignment="1">
      <alignment horizontal="center" vertical="center" wrapText="1"/>
    </xf>
    <xf numFmtId="164" fontId="5" fillId="6" borderId="10" xfId="0" applyNumberFormat="1" applyFont="1" applyFill="1" applyBorder="1" applyAlignment="1">
      <alignment horizontal="center" vertical="center"/>
    </xf>
    <xf numFmtId="0" fontId="5" fillId="6" borderId="10" xfId="0" applyFont="1" applyFill="1" applyBorder="1" applyAlignment="1">
      <alignment horizontal="center" vertical="center"/>
    </xf>
    <xf numFmtId="0" fontId="1" fillId="0" borderId="10" xfId="0" applyFont="1" applyBorder="1" applyAlignment="1">
      <alignment horizontal="centerContinuous" vertical="center" wrapText="1"/>
    </xf>
    <xf numFmtId="10" fontId="5" fillId="0" borderId="10" xfId="0" applyNumberFormat="1" applyFont="1" applyBorder="1" applyAlignment="1">
      <alignment horizontal="centerContinuous" vertical="center" wrapText="1"/>
    </xf>
    <xf numFmtId="0" fontId="5" fillId="0" borderId="10" xfId="0" applyFont="1" applyBorder="1" applyAlignment="1">
      <alignment horizontal="centerContinuous"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10"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Fill="1" applyBorder="1" applyAlignment="1">
      <alignment horizontal="center" vertical="center"/>
    </xf>
    <xf numFmtId="0" fontId="6" fillId="0" borderId="12" xfId="0" applyFont="1" applyBorder="1" applyAlignment="1">
      <alignment horizontal="center" vertical="center" wrapText="1"/>
    </xf>
    <xf numFmtId="2" fontId="5" fillId="0" borderId="12" xfId="0" applyNumberFormat="1" applyFont="1" applyBorder="1" applyAlignment="1">
      <alignment horizontal="center" vertical="center"/>
    </xf>
    <xf numFmtId="0" fontId="6" fillId="6" borderId="13" xfId="0" applyFont="1" applyFill="1" applyBorder="1" applyAlignment="1">
      <alignment horizontal="center" vertical="center" wrapText="1"/>
    </xf>
    <xf numFmtId="0" fontId="3" fillId="6" borderId="10" xfId="0" applyFont="1" applyFill="1" applyBorder="1" applyAlignment="1">
      <alignment horizontal="center" vertical="center"/>
    </xf>
    <xf numFmtId="0" fontId="11" fillId="6" borderId="14"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5" xfId="0" applyFont="1" applyBorder="1" applyAlignment="1">
      <alignment horizontal="centerContinuous" vertical="center" wrapText="1"/>
    </xf>
    <xf numFmtId="0" fontId="11" fillId="6" borderId="16" xfId="0" applyFont="1" applyFill="1" applyBorder="1" applyAlignment="1">
      <alignment horizontal="center" vertical="center"/>
    </xf>
    <xf numFmtId="0" fontId="12" fillId="0" borderId="10" xfId="0" applyFont="1" applyBorder="1" applyAlignment="1">
      <alignment horizontal="center" vertical="center" wrapText="1"/>
    </xf>
    <xf numFmtId="0" fontId="12" fillId="6" borderId="10" xfId="0" applyFont="1" applyFill="1" applyBorder="1" applyAlignment="1">
      <alignment horizontal="center" vertical="center" wrapText="1"/>
    </xf>
    <xf numFmtId="0" fontId="13" fillId="0" borderId="0" xfId="0" applyFont="1" applyAlignment="1">
      <alignment/>
    </xf>
    <xf numFmtId="0" fontId="6" fillId="0" borderId="17" xfId="0" applyFont="1" applyBorder="1" applyAlignment="1">
      <alignment horizontal="center" vertical="center" wrapText="1"/>
    </xf>
    <xf numFmtId="0" fontId="8" fillId="0" borderId="18" xfId="0" applyFont="1" applyFill="1" applyBorder="1" applyAlignment="1">
      <alignment horizontal="center" vertical="center"/>
    </xf>
    <xf numFmtId="0" fontId="7" fillId="0" borderId="10" xfId="0" applyFont="1" applyBorder="1" applyAlignment="1">
      <alignment horizontal="center" vertical="center" wrapText="1" shrinkToFit="1"/>
    </xf>
    <xf numFmtId="1" fontId="5" fillId="6"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zoomScale="125" zoomScaleNormal="125" zoomScalePageLayoutView="0" workbookViewId="0" topLeftCell="G2">
      <selection activeCell="E8" sqref="E8"/>
    </sheetView>
  </sheetViews>
  <sheetFormatPr defaultColWidth="9.140625" defaultRowHeight="12.75"/>
  <cols>
    <col min="1" max="1" width="13.28125" style="4" customWidth="1"/>
    <col min="2" max="2" width="10.140625" style="3" customWidth="1"/>
    <col min="3" max="3" width="27.28125" style="3" customWidth="1"/>
    <col min="4" max="4" width="9.140625" style="3" customWidth="1"/>
    <col min="5" max="5" width="13.00390625" style="3" customWidth="1"/>
    <col min="6" max="6" width="12.7109375" style="3"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7.421875" style="3" customWidth="1"/>
    <col min="17" max="17" width="13.8515625" style="3" customWidth="1"/>
    <col min="18" max="18" width="10.28125" style="3" customWidth="1"/>
    <col min="19" max="16384" width="9.140625" style="3" customWidth="1"/>
  </cols>
  <sheetData>
    <row r="1" spans="1:17" s="8" customFormat="1" ht="64.5" customHeight="1" thickTop="1">
      <c r="A1" s="18" t="s">
        <v>16</v>
      </c>
      <c r="B1" s="11" t="s">
        <v>22</v>
      </c>
      <c r="C1" s="18" t="s">
        <v>25</v>
      </c>
      <c r="D1" s="18"/>
      <c r="E1" s="37" t="s">
        <v>19</v>
      </c>
      <c r="F1" s="38" t="s">
        <v>20</v>
      </c>
      <c r="G1" s="18" t="s">
        <v>4</v>
      </c>
      <c r="H1" s="37" t="s">
        <v>12</v>
      </c>
      <c r="I1" s="11" t="s">
        <v>0</v>
      </c>
      <c r="J1" s="11" t="s">
        <v>1</v>
      </c>
      <c r="K1" s="11" t="s">
        <v>2</v>
      </c>
      <c r="L1" s="11" t="s">
        <v>21</v>
      </c>
      <c r="M1" s="26" t="s">
        <v>5</v>
      </c>
      <c r="N1" s="40" t="s">
        <v>24</v>
      </c>
      <c r="O1" s="30" t="s">
        <v>23</v>
      </c>
      <c r="P1" s="28" t="s">
        <v>32</v>
      </c>
      <c r="Q1" s="37" t="s">
        <v>18</v>
      </c>
    </row>
    <row r="2" spans="1:17" s="7" customFormat="1" ht="54" customHeight="1">
      <c r="A2" s="17" t="s">
        <v>15</v>
      </c>
      <c r="B2" s="31">
        <v>10</v>
      </c>
      <c r="C2" s="42" t="s">
        <v>26</v>
      </c>
      <c r="D2" s="20" t="s">
        <v>13</v>
      </c>
      <c r="E2" s="19">
        <v>14</v>
      </c>
      <c r="F2" s="31">
        <f>B2</f>
        <v>10</v>
      </c>
      <c r="G2" s="21">
        <f>F2/F$8</f>
        <v>0.030864197530864196</v>
      </c>
      <c r="H2" s="22">
        <f>F2/$D$7</f>
        <v>0.8950617283950617</v>
      </c>
      <c r="I2" s="12">
        <f>F2/($D$7+$E$7)</f>
        <v>0.9113764927718415</v>
      </c>
      <c r="J2" s="43">
        <f>TRUNC(I2)</f>
        <v>0</v>
      </c>
      <c r="K2" s="13">
        <f>J2+1</f>
        <v>1</v>
      </c>
      <c r="L2" s="12">
        <f>SQRT(J2*K2)</f>
        <v>0</v>
      </c>
      <c r="M2" s="27">
        <f>IF(H2&gt;SQRT(TRUNC(H2)*(TRUNC(H2)+1)),TRUNC(H2)+1,TRUNC(H2))</f>
        <v>1</v>
      </c>
      <c r="N2" s="41">
        <f>IF(I2&gt;L2,K2,J2)</f>
        <v>1</v>
      </c>
      <c r="O2" s="32">
        <f>N2+1</f>
        <v>2</v>
      </c>
      <c r="P2" s="29">
        <f>F2/O2</f>
        <v>5</v>
      </c>
      <c r="Q2" s="23">
        <v>2</v>
      </c>
    </row>
    <row r="3" spans="1:17" s="7" customFormat="1" ht="54" customHeight="1">
      <c r="A3" s="17" t="s">
        <v>33</v>
      </c>
      <c r="B3" s="31">
        <v>45</v>
      </c>
      <c r="C3" s="42" t="s">
        <v>27</v>
      </c>
      <c r="D3" s="19"/>
      <c r="E3" s="19">
        <v>47</v>
      </c>
      <c r="F3" s="31">
        <f>B3</f>
        <v>45</v>
      </c>
      <c r="G3" s="21">
        <f>F3/F$8</f>
        <v>0.1388888888888889</v>
      </c>
      <c r="H3" s="22">
        <f>F3/$D$7</f>
        <v>4.027777777777778</v>
      </c>
      <c r="I3" s="12">
        <f>F3/($D$7+$E$7)</f>
        <v>4.101194217473287</v>
      </c>
      <c r="J3" s="43">
        <f>TRUNC(I3)</f>
        <v>4</v>
      </c>
      <c r="K3" s="13">
        <f>J3+1</f>
        <v>5</v>
      </c>
      <c r="L3" s="12">
        <f>SQRT(J3*K3)</f>
        <v>4.47213595499958</v>
      </c>
      <c r="M3" s="27">
        <f>IF(H3&gt;SQRT(TRUNC(H3)*(TRUNC(H3)+1)),TRUNC(H3)+1,TRUNC(H3))</f>
        <v>4</v>
      </c>
      <c r="N3" s="41">
        <f>IF(I3&gt;L3,K3,J3)</f>
        <v>4</v>
      </c>
      <c r="O3" s="32">
        <f>N3+1</f>
        <v>5</v>
      </c>
      <c r="P3" s="29">
        <f>F3/O3</f>
        <v>9</v>
      </c>
      <c r="Q3" s="23">
        <v>5</v>
      </c>
    </row>
    <row r="4" spans="1:17" s="7" customFormat="1" ht="54" customHeight="1">
      <c r="A4" s="17" t="s">
        <v>34</v>
      </c>
      <c r="B4" s="31">
        <v>49</v>
      </c>
      <c r="C4" s="42" t="s">
        <v>28</v>
      </c>
      <c r="D4" s="19"/>
      <c r="E4" s="19">
        <v>46</v>
      </c>
      <c r="F4" s="31">
        <f>B4</f>
        <v>49</v>
      </c>
      <c r="G4" s="21">
        <f>F4/F$8</f>
        <v>0.15123456790123457</v>
      </c>
      <c r="H4" s="22">
        <f>F4/$D$7</f>
        <v>4.385802469135802</v>
      </c>
      <c r="I4" s="12">
        <f>F4/($D$7+$E$7)</f>
        <v>4.465744814582023</v>
      </c>
      <c r="J4" s="43">
        <f>TRUNC(I4)</f>
        <v>4</v>
      </c>
      <c r="K4" s="13">
        <f>J4+1</f>
        <v>5</v>
      </c>
      <c r="L4" s="12">
        <f>SQRT(J4*K4)</f>
        <v>4.47213595499958</v>
      </c>
      <c r="M4" s="27">
        <f>IF(H4&gt;SQRT(TRUNC(H4)*(TRUNC(H4)+1)),TRUNC(H4)+1,TRUNC(H4))</f>
        <v>4</v>
      </c>
      <c r="N4" s="41">
        <f>IF(I4&gt;L4,K4,J4)</f>
        <v>4</v>
      </c>
      <c r="O4" s="32">
        <f>N4+1</f>
        <v>5</v>
      </c>
      <c r="P4" s="29">
        <f>F4/O4</f>
        <v>9.8</v>
      </c>
      <c r="Q4" s="23">
        <v>5</v>
      </c>
    </row>
    <row r="5" spans="1:17" s="7" customFormat="1" ht="54" customHeight="1">
      <c r="A5" s="17" t="s">
        <v>35</v>
      </c>
      <c r="B5" s="31">
        <v>38</v>
      </c>
      <c r="C5" s="42" t="s">
        <v>29</v>
      </c>
      <c r="D5" s="19"/>
      <c r="E5" s="19">
        <v>38</v>
      </c>
      <c r="F5" s="31">
        <f>B5</f>
        <v>38</v>
      </c>
      <c r="G5" s="21">
        <f>F5/F$8</f>
        <v>0.11728395061728394</v>
      </c>
      <c r="H5" s="22">
        <f>F5/$D$7</f>
        <v>3.4012345679012346</v>
      </c>
      <c r="I5" s="12">
        <f>F5/($D$7+$E$7)</f>
        <v>3.463230672532998</v>
      </c>
      <c r="J5" s="43">
        <f>TRUNC(I5)</f>
        <v>3</v>
      </c>
      <c r="K5" s="13">
        <f>J5+1</f>
        <v>4</v>
      </c>
      <c r="L5" s="12">
        <f>SQRT(J5*K5)</f>
        <v>3.4641016151377544</v>
      </c>
      <c r="M5" s="27">
        <f>IF(H5&gt;SQRT(TRUNC(H5)*(TRUNC(H5)+1)),TRUNC(H5)+1,TRUNC(H5))</f>
        <v>3</v>
      </c>
      <c r="N5" s="41">
        <f>IF(I5&gt;L5,K5,J5)</f>
        <v>3</v>
      </c>
      <c r="O5" s="32">
        <f>N5+1</f>
        <v>4</v>
      </c>
      <c r="P5" s="29">
        <f>F5/O5</f>
        <v>9.5</v>
      </c>
      <c r="Q5" s="23">
        <v>4</v>
      </c>
    </row>
    <row r="6" spans="1:17" s="7" customFormat="1" ht="54" customHeight="1">
      <c r="A6" s="17" t="s">
        <v>36</v>
      </c>
      <c r="B6" s="31">
        <v>182</v>
      </c>
      <c r="C6" s="42" t="s">
        <v>30</v>
      </c>
      <c r="D6" s="20" t="s">
        <v>11</v>
      </c>
      <c r="E6" s="19">
        <v>185</v>
      </c>
      <c r="F6" s="31">
        <f>B6</f>
        <v>182</v>
      </c>
      <c r="G6" s="21">
        <f>F6/F$8</f>
        <v>0.5617283950617284</v>
      </c>
      <c r="H6" s="22">
        <f>F6/$D$7</f>
        <v>16.290123456790123</v>
      </c>
      <c r="I6" s="12">
        <f>F6/($D$7+$E$7)</f>
        <v>16.587052168447517</v>
      </c>
      <c r="J6" s="43">
        <f>TRUNC(I6)</f>
        <v>16</v>
      </c>
      <c r="K6" s="13">
        <f>J6+1</f>
        <v>17</v>
      </c>
      <c r="L6" s="12">
        <f>SQRT(J6*K6)</f>
        <v>16.492422502470642</v>
      </c>
      <c r="M6" s="27">
        <f>IF(H6&gt;SQRT(TRUNC(H6)*(TRUNC(H6)+1)),TRUNC(H6)+1,TRUNC(H6))</f>
        <v>16</v>
      </c>
      <c r="N6" s="41">
        <f>IF(I6&gt;L6,K6,J6)</f>
        <v>17</v>
      </c>
      <c r="O6" s="32">
        <f>N6+1</f>
        <v>18</v>
      </c>
      <c r="P6" s="29">
        <f>F6/O6</f>
        <v>10.11111111111111</v>
      </c>
      <c r="Q6" s="23">
        <v>18</v>
      </c>
    </row>
    <row r="7" spans="1:17" s="7" customFormat="1" ht="63.75" customHeight="1" thickBot="1">
      <c r="A7" s="24" t="s">
        <v>8</v>
      </c>
      <c r="B7" s="19">
        <v>29</v>
      </c>
      <c r="C7" s="20" t="s">
        <v>9</v>
      </c>
      <c r="D7" s="25">
        <f>F8/(B7)</f>
        <v>11.172413793103448</v>
      </c>
      <c r="E7" s="17">
        <v>-0.2</v>
      </c>
      <c r="F7" s="14" t="s">
        <v>3</v>
      </c>
      <c r="G7" s="15"/>
      <c r="H7" s="16"/>
      <c r="I7" s="16"/>
      <c r="J7" s="16"/>
      <c r="K7" s="16"/>
      <c r="L7" s="16"/>
      <c r="M7" s="16"/>
      <c r="N7" s="35"/>
      <c r="O7" s="35"/>
      <c r="P7" s="16"/>
      <c r="Q7" s="17"/>
    </row>
    <row r="8" spans="1:17" s="2" customFormat="1" ht="54" customHeight="1" thickBot="1" thickTop="1">
      <c r="A8" s="24" t="s">
        <v>17</v>
      </c>
      <c r="B8" s="19">
        <f>SUM(B2:B6)</f>
        <v>324</v>
      </c>
      <c r="C8" s="24" t="s">
        <v>14</v>
      </c>
      <c r="D8" s="37" t="s">
        <v>6</v>
      </c>
      <c r="E8" s="19">
        <f>SUM(E2:E6)</f>
        <v>330</v>
      </c>
      <c r="F8" s="19">
        <f>SUM(F2:F6)</f>
        <v>324</v>
      </c>
      <c r="G8" s="24" t="s">
        <v>17</v>
      </c>
      <c r="H8" s="19">
        <f>SUM(H2:H6)</f>
        <v>29</v>
      </c>
      <c r="I8" s="19">
        <f>SUM(I2:I6)</f>
        <v>29.528598365807667</v>
      </c>
      <c r="J8" s="19">
        <f>SUM(J2:J6)</f>
        <v>27</v>
      </c>
      <c r="K8" s="19">
        <f>SUM(K2:K6)</f>
        <v>32</v>
      </c>
      <c r="L8" s="19" t="s">
        <v>7</v>
      </c>
      <c r="M8" s="33">
        <f>SUM(M2:M6)</f>
        <v>28</v>
      </c>
      <c r="N8" s="33">
        <f>SUM(N2:N6)</f>
        <v>29</v>
      </c>
      <c r="O8" s="36">
        <f>SUM(O2:O6)</f>
        <v>34</v>
      </c>
      <c r="P8" s="34"/>
      <c r="Q8" s="19">
        <f>SUM(Q2:Q6)</f>
        <v>34</v>
      </c>
    </row>
    <row r="9" ht="24" thickTop="1">
      <c r="A9" s="4" t="s">
        <v>10</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9" t="s">
        <v>31</v>
      </c>
      <c r="B19" s="39"/>
      <c r="C19" s="39"/>
      <c r="D19" s="39"/>
      <c r="E19" s="39"/>
      <c r="F19" s="39"/>
      <c r="G19" s="39"/>
      <c r="H19" s="39"/>
      <c r="I19" s="39"/>
      <c r="J19" s="39"/>
      <c r="K19" s="39"/>
      <c r="L19" s="39"/>
      <c r="M19" s="39"/>
      <c r="N19" s="39"/>
      <c r="O19" s="39"/>
      <c r="P19" s="39"/>
    </row>
  </sheetData>
  <sheetProtection/>
  <printOptions gridLines="1"/>
  <pageMargins left="0.25" right="0.25" top="0.85" bottom="0.5" header="0.5" footer="0.5"/>
  <pageSetup horizontalDpi="600" verticalDpi="600" orientation="landscape" scale="70" r:id="rId4"/>
  <headerFooter alignWithMargins="0">
    <oddHeader xml:space="preserve">&amp;C&amp;"Times New Roman,Bold"&amp;18Apportionment of Elected Faculty Senators to Academic Units&amp;R09-18-2009 FINAL </oddHeader>
    <oddFooter>&amp;R&amp;"Times New Roman,Regular"This document was prepared by the Executive Committee for the University Senate
 September 2009</oddFooter>
  </headerFooter>
  <legacyDrawing r:id="rId3"/>
  <oleObjects>
    <oleObject progId="Word.Document.8" shapeId="167056" r:id="rId1"/>
    <oleObject progId="Word.Document.8" shapeId="37378882"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2009-09-18T18:34:01Z</cp:lastPrinted>
  <dcterms:created xsi:type="dcterms:W3CDTF">2004-09-30T00:13:28Z</dcterms:created>
  <dcterms:modified xsi:type="dcterms:W3CDTF">2009-09-18T18:34:17Z</dcterms:modified>
  <cp:category/>
  <cp:version/>
  <cp:contentType/>
  <cp:contentStatus/>
</cp:coreProperties>
</file>