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75" yWindow="480" windowWidth="15480" windowHeight="11640" activeTab="0"/>
  </bookViews>
  <sheets>
    <sheet name="Sheet1" sheetId="1" r:id="rId1"/>
    <sheet name="Sheet2" sheetId="2" r:id="rId2"/>
    <sheet name="Sheet3" sheetId="3" r:id="rId3"/>
  </sheets>
  <definedNames>
    <definedName name="OLE_LINK1" localSheetId="0">'Sheet1'!$V$6</definedName>
    <definedName name="_xlnm.Print_Area" localSheetId="0">'Sheet1'!$A$1:$Q$20</definedName>
  </definedNames>
  <calcPr fullCalcOnLoad="1"/>
</workbook>
</file>

<file path=xl/sharedStrings.xml><?xml version="1.0" encoding="utf-8"?>
<sst xmlns="http://schemas.openxmlformats.org/spreadsheetml/2006/main" count="38" uniqueCount="37">
  <si>
    <t>Modified Standard Quota (using d-value)</t>
  </si>
  <si>
    <r>
      <t>Lower Quota LQ</t>
    </r>
    <r>
      <rPr>
        <b/>
        <sz val="8"/>
        <rFont val="Times New Roman"/>
        <family val="1"/>
      </rPr>
      <t xml:space="preserve"> (using d-value)</t>
    </r>
  </si>
  <si>
    <r>
      <t xml:space="preserve">Upper Quota UQ </t>
    </r>
    <r>
      <rPr>
        <b/>
        <sz val="8"/>
        <rFont val="Times New Roman"/>
        <family val="1"/>
      </rPr>
      <t xml:space="preserve"> (using d-value)</t>
    </r>
  </si>
  <si>
    <t xml:space="preserve">The entry to the left is called the Modifier (to the standard divisor) or "d-value".  The default value of the Modifier is zero, and a nonzero Modifier will be added to the standard divisor and used in the calculation of the Modified Standard Quotas for each division should the number of University Senators apportioned using a modifier of zero not be equal to the number of seats available. The Modified Standard Quota is the number of faculty in the division (academic unit) divided by the sum of the standard divisor and the Modifier. </t>
  </si>
  <si>
    <t>% of Total</t>
  </si>
  <si>
    <t>With a modifier of zero</t>
  </si>
  <si>
    <t>Total Number of Faculty</t>
  </si>
  <si>
    <t>N/A</t>
  </si>
  <si>
    <t>The number of University Senators to be apportioned is</t>
  </si>
  <si>
    <t>The entry to the right is called the standard divisor. The standard divisor is the total number of faculty divided by the number of University Senators to be apportioned</t>
  </si>
  <si>
    <t>Note:  The Huntington-Hill Method of Apportionment is used.  This method has been used by the United States Congress since 1941.</t>
  </si>
  <si>
    <t>Note: GM(A,B) is sqrt(A*B)</t>
  </si>
  <si>
    <t>Standard Quota SQ (Modifier=0)</t>
  </si>
  <si>
    <t>Note: GD means General Division</t>
  </si>
  <si>
    <t>The standard divisor indicates the ideal number of faculty that each University Senator represents.</t>
  </si>
  <si>
    <t>Library</t>
  </si>
  <si>
    <t>Academic Unit</t>
  </si>
  <si>
    <t>Sum over each academic unit</t>
  </si>
  <si>
    <t>Number of Senators Apportioned LAST YEAR</t>
  </si>
  <si>
    <t>Count used for LAST YEAR's apportion-ment</t>
  </si>
  <si>
    <t>Count used for THIS YEAR's apportion-ment</t>
  </si>
  <si>
    <t>Geo-metric Mean of LQ and UQ</t>
  </si>
  <si>
    <t>Count THIS YEAR's CofI List</t>
  </si>
  <si>
    <t>Number of Senators Apportioned THIS YEAR*</t>
  </si>
  <si>
    <t>Using the
d-value given</t>
  </si>
  <si>
    <t>Huntington-Hill Method of Apportionment (providing a list of the steps of this method)</t>
  </si>
  <si>
    <t>1. The Standard Quota (SQ) for a division is the number of faculty in the division divided by the standard divisor.</t>
  </si>
  <si>
    <t>2. The Lower Quota (LQ) for a division is the integer part of the Standard Quota; i.e. round the standard quota down.</t>
  </si>
  <si>
    <t>3. The Upper Quota (UQ) for a division is the smallest integer exceeding the standard quota, ie. round the standard quota up</t>
  </si>
  <si>
    <t>4. The number of University Senators apportioned to each division must be either its lower quota or its upper quota.</t>
  </si>
  <si>
    <t>5. If the standard quota exceeds the geometric mean (GM) of the lower quota and upper quota, then apportion UQ, else apportion LQ.</t>
  </si>
  <si>
    <t>*Note:  A total of 34 Elected Faculty Senators are apportioned:  (1) One to each academic unit (division) accounts for five (2) The remaining 29 are apportioned as above.</t>
  </si>
  <si>
    <t xml:space="preserve">Each Senator repre-sents </t>
  </si>
  <si>
    <t>CoB</t>
  </si>
  <si>
    <t>CoE</t>
  </si>
  <si>
    <t>CoHS</t>
  </si>
  <si>
    <t>CoAS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</si>
</sst>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Yes&quot;;&quot;Yes&quot;;&quot;No&quot;"/>
    <numFmt numFmtId="166" formatCode="&quot;True&quot;;&quot;True&quot;;&quot;False&quot;"/>
    <numFmt numFmtId="167" formatCode="&quot;On&quot;;&quot;On&quot;;&quot;Off&quot;"/>
    <numFmt numFmtId="168" formatCode="[$€-2]\ #,##0.00_);[Red]\([$€-2]\ #,##0.00\)"/>
  </numFmts>
  <fonts count="51">
    <font>
      <sz val="10"/>
      <name val="Arial"/>
      <family val="0"/>
    </font>
    <font>
      <sz val="10"/>
      <name val="Times New Roman"/>
      <family val="1"/>
    </font>
    <font>
      <sz val="14"/>
      <name val="Times New Roman"/>
      <family val="1"/>
    </font>
    <font>
      <sz val="18"/>
      <name val="Times New Roman"/>
      <family val="1"/>
    </font>
    <font>
      <sz val="8"/>
      <name val="Arial"/>
      <family val="0"/>
    </font>
    <font>
      <sz val="12"/>
      <name val="Times New Roman"/>
      <family val="1"/>
    </font>
    <font>
      <b/>
      <sz val="10"/>
      <name val="Times New Roman"/>
      <family val="1"/>
    </font>
    <font>
      <sz val="9"/>
      <name val="Times New Roman"/>
      <family val="1"/>
    </font>
    <font>
      <b/>
      <sz val="24"/>
      <name val="Times New Roman"/>
      <family val="1"/>
    </font>
    <font>
      <b/>
      <sz val="18"/>
      <name val="Times New Roman"/>
      <family val="1"/>
    </font>
    <font>
      <b/>
      <sz val="12"/>
      <name val="Times New Roman"/>
      <family val="1"/>
    </font>
    <font>
      <b/>
      <sz val="36"/>
      <name val="Times New Roman"/>
      <family val="1"/>
    </font>
    <font>
      <b/>
      <sz val="9"/>
      <name val="Times New Roman"/>
      <family val="1"/>
    </font>
    <font>
      <b/>
      <i/>
      <sz val="14"/>
      <name val="Times New Roman"/>
      <family val="1"/>
    </font>
    <font>
      <b/>
      <sz val="8"/>
      <name val="Times New Roman"/>
      <family val="1"/>
    </font>
    <font>
      <u val="single"/>
      <sz val="10"/>
      <color indexed="12"/>
      <name val="Arial"/>
      <family val="0"/>
    </font>
    <font>
      <u val="single"/>
      <sz val="10"/>
      <color indexed="61"/>
      <name val="Arial"/>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ck"/>
      <right style="thick"/>
      <top style="thick"/>
      <bottom style="thin"/>
    </border>
    <border>
      <left style="thick"/>
      <right style="thick"/>
      <top style="thin"/>
      <bottom style="thin"/>
    </border>
    <border>
      <left style="thin"/>
      <right style="thin"/>
      <top>
        <color indexed="63"/>
      </top>
      <bottom>
        <color indexed="63"/>
      </bottom>
    </border>
    <border>
      <left style="thick"/>
      <right style="thick"/>
      <top style="thick"/>
      <bottom style="thick"/>
    </border>
    <border>
      <left>
        <color indexed="63"/>
      </left>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16"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5"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4">
    <xf numFmtId="0" fontId="0" fillId="0" borderId="0" xfId="0" applyAlignment="1">
      <alignment/>
    </xf>
    <xf numFmtId="0" fontId="1" fillId="0" borderId="0" xfId="0" applyFont="1" applyAlignment="1">
      <alignment/>
    </xf>
    <xf numFmtId="0" fontId="3" fillId="0" borderId="0" xfId="0" applyFont="1" applyAlignment="1">
      <alignment horizontal="center" vertical="center"/>
    </xf>
    <xf numFmtId="0" fontId="3" fillId="0" borderId="0" xfId="0" applyFont="1" applyAlignment="1">
      <alignment/>
    </xf>
    <xf numFmtId="0" fontId="2" fillId="0" borderId="0" xfId="0" applyFont="1" applyAlignment="1">
      <alignment/>
    </xf>
    <xf numFmtId="0" fontId="1" fillId="0" borderId="0" xfId="0" applyFont="1" applyAlignment="1">
      <alignment horizontal="centerContinuous"/>
    </xf>
    <xf numFmtId="0" fontId="3" fillId="0" borderId="0" xfId="0" applyFont="1" applyAlignment="1">
      <alignment horizontal="centerContinuous"/>
    </xf>
    <xf numFmtId="0" fontId="5"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left" vertical="center" wrapText="1"/>
    </xf>
    <xf numFmtId="0" fontId="2" fillId="0" borderId="0" xfId="0" applyFont="1" applyAlignment="1">
      <alignment vertical="center"/>
    </xf>
    <xf numFmtId="0" fontId="6" fillId="33" borderId="10" xfId="0" applyFont="1" applyFill="1" applyBorder="1" applyAlignment="1">
      <alignment horizontal="center" vertical="center" wrapText="1"/>
    </xf>
    <xf numFmtId="164" fontId="5" fillId="33" borderId="10" xfId="0" applyNumberFormat="1" applyFont="1" applyFill="1" applyBorder="1" applyAlignment="1">
      <alignment horizontal="center" vertical="center"/>
    </xf>
    <xf numFmtId="0" fontId="5" fillId="33" borderId="10" xfId="0" applyFont="1" applyFill="1" applyBorder="1" applyAlignment="1">
      <alignment horizontal="center" vertical="center"/>
    </xf>
    <xf numFmtId="0" fontId="1" fillId="0" borderId="10" xfId="0" applyFont="1" applyBorder="1" applyAlignment="1">
      <alignment horizontal="centerContinuous" vertical="center" wrapText="1"/>
    </xf>
    <xf numFmtId="10" fontId="5" fillId="0" borderId="10" xfId="0" applyNumberFormat="1" applyFont="1" applyBorder="1" applyAlignment="1">
      <alignment horizontal="centerContinuous" vertical="center" wrapText="1"/>
    </xf>
    <xf numFmtId="0" fontId="5" fillId="0" borderId="10" xfId="0" applyFont="1" applyBorder="1" applyAlignment="1">
      <alignment horizontal="centerContinuous" vertical="center" wrapText="1"/>
    </xf>
    <xf numFmtId="0" fontId="5" fillId="0" borderId="10" xfId="0" applyFont="1" applyBorder="1" applyAlignment="1">
      <alignment horizontal="center" vertical="center"/>
    </xf>
    <xf numFmtId="0" fontId="6" fillId="0" borderId="10" xfId="0" applyFont="1" applyBorder="1" applyAlignment="1">
      <alignment horizontal="center" vertical="center" wrapText="1"/>
    </xf>
    <xf numFmtId="0" fontId="3" fillId="0" borderId="10" xfId="0" applyFont="1" applyBorder="1" applyAlignment="1">
      <alignment horizontal="center" vertical="center"/>
    </xf>
    <xf numFmtId="0" fontId="7" fillId="0" borderId="10" xfId="0" applyFont="1" applyBorder="1" applyAlignment="1">
      <alignment horizontal="center" vertical="center" wrapText="1"/>
    </xf>
    <xf numFmtId="10" fontId="5" fillId="0" borderId="10" xfId="0" applyNumberFormat="1" applyFont="1" applyBorder="1" applyAlignment="1">
      <alignment horizontal="center" vertical="center"/>
    </xf>
    <xf numFmtId="164" fontId="5" fillId="0" borderId="10" xfId="0" applyNumberFormat="1" applyFont="1" applyBorder="1" applyAlignment="1">
      <alignment horizontal="center" vertical="center"/>
    </xf>
    <xf numFmtId="0" fontId="9" fillId="0" borderId="10" xfId="0" applyFont="1" applyBorder="1" applyAlignment="1">
      <alignment horizontal="center" vertical="center"/>
    </xf>
    <xf numFmtId="0" fontId="1" fillId="0" borderId="10" xfId="0" applyFont="1" applyBorder="1" applyAlignment="1">
      <alignment horizontal="center" vertical="center" wrapText="1"/>
    </xf>
    <xf numFmtId="0" fontId="10" fillId="0" borderId="10" xfId="0" applyFont="1" applyBorder="1" applyAlignment="1">
      <alignment horizontal="center" vertical="center"/>
    </xf>
    <xf numFmtId="0" fontId="6" fillId="0" borderId="11" xfId="0" applyFont="1" applyBorder="1" applyAlignment="1">
      <alignment horizontal="center" vertical="center" wrapText="1"/>
    </xf>
    <xf numFmtId="0" fontId="8" fillId="0" borderId="11" xfId="0" applyFont="1" applyFill="1" applyBorder="1" applyAlignment="1">
      <alignment horizontal="center" vertical="center"/>
    </xf>
    <xf numFmtId="0" fontId="6" fillId="0" borderId="12" xfId="0" applyFont="1" applyBorder="1" applyAlignment="1">
      <alignment horizontal="center" vertical="center" wrapText="1"/>
    </xf>
    <xf numFmtId="2" fontId="5" fillId="0" borderId="12" xfId="0" applyNumberFormat="1" applyFont="1" applyBorder="1" applyAlignment="1">
      <alignment horizontal="center" vertical="center"/>
    </xf>
    <xf numFmtId="0" fontId="6" fillId="33" borderId="13" xfId="0" applyFont="1" applyFill="1" applyBorder="1" applyAlignment="1">
      <alignment horizontal="center" vertical="center" wrapText="1"/>
    </xf>
    <xf numFmtId="0" fontId="3" fillId="33" borderId="10" xfId="0" applyFont="1" applyFill="1" applyBorder="1" applyAlignment="1">
      <alignment horizontal="center" vertical="center"/>
    </xf>
    <xf numFmtId="0" fontId="11" fillId="33" borderId="14" xfId="0" applyFont="1" applyFill="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5" fillId="0" borderId="15" xfId="0" applyFont="1" applyBorder="1" applyAlignment="1">
      <alignment horizontal="centerContinuous" vertical="center" wrapText="1"/>
    </xf>
    <xf numFmtId="0" fontId="11" fillId="33" borderId="16" xfId="0" applyFont="1" applyFill="1" applyBorder="1" applyAlignment="1">
      <alignment horizontal="center" vertical="center"/>
    </xf>
    <xf numFmtId="0" fontId="12" fillId="0" borderId="10" xfId="0" applyFont="1" applyBorder="1" applyAlignment="1">
      <alignment horizontal="center" vertical="center" wrapText="1"/>
    </xf>
    <xf numFmtId="0" fontId="12" fillId="33" borderId="10" xfId="0" applyFont="1" applyFill="1" applyBorder="1" applyAlignment="1">
      <alignment horizontal="center" vertical="center" wrapText="1"/>
    </xf>
    <xf numFmtId="0" fontId="13" fillId="0" borderId="0" xfId="0" applyFont="1" applyAlignment="1">
      <alignment/>
    </xf>
    <xf numFmtId="0" fontId="6" fillId="0" borderId="17" xfId="0" applyFont="1" applyBorder="1" applyAlignment="1">
      <alignment horizontal="center" vertical="center" wrapText="1"/>
    </xf>
    <xf numFmtId="0" fontId="8" fillId="0" borderId="18" xfId="0" applyFont="1" applyFill="1" applyBorder="1" applyAlignment="1">
      <alignment horizontal="center" vertical="center"/>
    </xf>
    <xf numFmtId="0" fontId="7" fillId="0" borderId="10" xfId="0" applyFont="1" applyBorder="1" applyAlignment="1">
      <alignment horizontal="center" vertical="center" wrapText="1" shrinkToFit="1"/>
    </xf>
    <xf numFmtId="1" fontId="5" fillId="33" borderId="10" xfId="0" applyNumberFormat="1"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9"/>
  <sheetViews>
    <sheetView tabSelected="1" zoomScale="125" zoomScaleNormal="125" zoomScalePageLayoutView="0" workbookViewId="0" topLeftCell="G2">
      <selection activeCell="E8" sqref="E8"/>
    </sheetView>
  </sheetViews>
  <sheetFormatPr defaultColWidth="9.140625" defaultRowHeight="12.75"/>
  <cols>
    <col min="1" max="1" width="13.28125" style="4" customWidth="1"/>
    <col min="2" max="2" width="10.140625" style="3" customWidth="1"/>
    <col min="3" max="3" width="27.28125" style="3" customWidth="1"/>
    <col min="4" max="4" width="9.140625" style="3" customWidth="1"/>
    <col min="5" max="5" width="13.00390625" style="3" customWidth="1"/>
    <col min="6" max="6" width="12.7109375" style="3" customWidth="1"/>
    <col min="7" max="7" width="8.28125" style="3" customWidth="1"/>
    <col min="8" max="8" width="10.8515625" style="3" customWidth="1"/>
    <col min="9" max="9" width="11.421875" style="3" customWidth="1"/>
    <col min="10" max="11" width="8.7109375" style="3" customWidth="1"/>
    <col min="12" max="12" width="9.421875" style="3" customWidth="1"/>
    <col min="13" max="13" width="8.7109375" style="3" customWidth="1"/>
    <col min="14" max="14" width="7.421875" style="3" customWidth="1"/>
    <col min="15" max="15" width="12.421875" style="3" customWidth="1"/>
    <col min="16" max="16" width="7.421875" style="3" customWidth="1"/>
    <col min="17" max="17" width="13.8515625" style="3" customWidth="1"/>
    <col min="18" max="18" width="10.28125" style="3" customWidth="1"/>
    <col min="19" max="16384" width="9.140625" style="3" customWidth="1"/>
  </cols>
  <sheetData>
    <row r="1" spans="1:17" s="8" customFormat="1" ht="64.5" customHeight="1" thickTop="1">
      <c r="A1" s="18" t="s">
        <v>16</v>
      </c>
      <c r="B1" s="11" t="s">
        <v>22</v>
      </c>
      <c r="C1" s="18" t="s">
        <v>25</v>
      </c>
      <c r="D1" s="18"/>
      <c r="E1" s="37" t="s">
        <v>19</v>
      </c>
      <c r="F1" s="38" t="s">
        <v>20</v>
      </c>
      <c r="G1" s="18" t="s">
        <v>4</v>
      </c>
      <c r="H1" s="37" t="s">
        <v>12</v>
      </c>
      <c r="I1" s="11" t="s">
        <v>0</v>
      </c>
      <c r="J1" s="11" t="s">
        <v>1</v>
      </c>
      <c r="K1" s="11" t="s">
        <v>2</v>
      </c>
      <c r="L1" s="11" t="s">
        <v>21</v>
      </c>
      <c r="M1" s="26" t="s">
        <v>5</v>
      </c>
      <c r="N1" s="40" t="s">
        <v>24</v>
      </c>
      <c r="O1" s="30" t="s">
        <v>23</v>
      </c>
      <c r="P1" s="28" t="s">
        <v>32</v>
      </c>
      <c r="Q1" s="37" t="s">
        <v>18</v>
      </c>
    </row>
    <row r="2" spans="1:17" s="7" customFormat="1" ht="54" customHeight="1">
      <c r="A2" s="17" t="s">
        <v>15</v>
      </c>
      <c r="B2" s="31">
        <v>10</v>
      </c>
      <c r="C2" s="42" t="s">
        <v>26</v>
      </c>
      <c r="D2" s="20" t="s">
        <v>13</v>
      </c>
      <c r="E2" s="19">
        <v>14</v>
      </c>
      <c r="F2" s="31">
        <f>B2</f>
        <v>10</v>
      </c>
      <c r="G2" s="21">
        <f>F2/F$8</f>
        <v>0.030864197530864196</v>
      </c>
      <c r="H2" s="22">
        <f>F2/$D$7</f>
        <v>0.8950617283950617</v>
      </c>
      <c r="I2" s="12">
        <f>F2/($D$7+$E$7)</f>
        <v>0.9113764927718415</v>
      </c>
      <c r="J2" s="43">
        <f>TRUNC(I2)</f>
        <v>0</v>
      </c>
      <c r="K2" s="13">
        <f>J2+1</f>
        <v>1</v>
      </c>
      <c r="L2" s="12">
        <f>SQRT(J2*K2)</f>
        <v>0</v>
      </c>
      <c r="M2" s="27">
        <f>IF(H2&gt;SQRT(TRUNC(H2)*(TRUNC(H2)+1)),TRUNC(H2)+1,TRUNC(H2))</f>
        <v>1</v>
      </c>
      <c r="N2" s="41">
        <f>IF(I2&gt;L2,K2,J2)</f>
        <v>1</v>
      </c>
      <c r="O2" s="32">
        <f>N2+1</f>
        <v>2</v>
      </c>
      <c r="P2" s="29">
        <f>F2/O2</f>
        <v>5</v>
      </c>
      <c r="Q2" s="23">
        <v>2</v>
      </c>
    </row>
    <row r="3" spans="1:17" s="7" customFormat="1" ht="54" customHeight="1">
      <c r="A3" s="17" t="s">
        <v>33</v>
      </c>
      <c r="B3" s="31">
        <v>45</v>
      </c>
      <c r="C3" s="42" t="s">
        <v>27</v>
      </c>
      <c r="D3" s="19"/>
      <c r="E3" s="19">
        <v>47</v>
      </c>
      <c r="F3" s="31">
        <f>B3</f>
        <v>45</v>
      </c>
      <c r="G3" s="21">
        <f>F3/F$8</f>
        <v>0.1388888888888889</v>
      </c>
      <c r="H3" s="22">
        <f>F3/$D$7</f>
        <v>4.027777777777778</v>
      </c>
      <c r="I3" s="12">
        <f>F3/($D$7+$E$7)</f>
        <v>4.101194217473287</v>
      </c>
      <c r="J3" s="43">
        <f>TRUNC(I3)</f>
        <v>4</v>
      </c>
      <c r="K3" s="13">
        <f>J3+1</f>
        <v>5</v>
      </c>
      <c r="L3" s="12">
        <f>SQRT(J3*K3)</f>
        <v>4.47213595499958</v>
      </c>
      <c r="M3" s="27">
        <f>IF(H3&gt;SQRT(TRUNC(H3)*(TRUNC(H3)+1)),TRUNC(H3)+1,TRUNC(H3))</f>
        <v>4</v>
      </c>
      <c r="N3" s="41">
        <f>IF(I3&gt;L3,K3,J3)</f>
        <v>4</v>
      </c>
      <c r="O3" s="32">
        <f>N3+1</f>
        <v>5</v>
      </c>
      <c r="P3" s="29">
        <f>F3/O3</f>
        <v>9</v>
      </c>
      <c r="Q3" s="23">
        <v>5</v>
      </c>
    </row>
    <row r="4" spans="1:17" s="7" customFormat="1" ht="54" customHeight="1">
      <c r="A4" s="17" t="s">
        <v>34</v>
      </c>
      <c r="B4" s="31">
        <v>49</v>
      </c>
      <c r="C4" s="42" t="s">
        <v>28</v>
      </c>
      <c r="D4" s="19"/>
      <c r="E4" s="19">
        <v>46</v>
      </c>
      <c r="F4" s="31">
        <f>B4</f>
        <v>49</v>
      </c>
      <c r="G4" s="21">
        <f>F4/F$8</f>
        <v>0.15123456790123457</v>
      </c>
      <c r="H4" s="22">
        <f>F4/$D$7</f>
        <v>4.385802469135802</v>
      </c>
      <c r="I4" s="12">
        <f>F4/($D$7+$E$7)</f>
        <v>4.465744814582023</v>
      </c>
      <c r="J4" s="43">
        <f>TRUNC(I4)</f>
        <v>4</v>
      </c>
      <c r="K4" s="13">
        <f>J4+1</f>
        <v>5</v>
      </c>
      <c r="L4" s="12">
        <f>SQRT(J4*K4)</f>
        <v>4.47213595499958</v>
      </c>
      <c r="M4" s="27">
        <f>IF(H4&gt;SQRT(TRUNC(H4)*(TRUNC(H4)+1)),TRUNC(H4)+1,TRUNC(H4))</f>
        <v>4</v>
      </c>
      <c r="N4" s="41">
        <f>IF(I4&gt;L4,K4,J4)</f>
        <v>4</v>
      </c>
      <c r="O4" s="32">
        <f>N4+1</f>
        <v>5</v>
      </c>
      <c r="P4" s="29">
        <f>F4/O4</f>
        <v>9.8</v>
      </c>
      <c r="Q4" s="23">
        <v>5</v>
      </c>
    </row>
    <row r="5" spans="1:17" s="7" customFormat="1" ht="54" customHeight="1">
      <c r="A5" s="17" t="s">
        <v>35</v>
      </c>
      <c r="B5" s="31">
        <v>38</v>
      </c>
      <c r="C5" s="42" t="s">
        <v>29</v>
      </c>
      <c r="D5" s="19"/>
      <c r="E5" s="19">
        <v>38</v>
      </c>
      <c r="F5" s="31">
        <f>B5</f>
        <v>38</v>
      </c>
      <c r="G5" s="21">
        <f>F5/F$8</f>
        <v>0.11728395061728394</v>
      </c>
      <c r="H5" s="22">
        <f>F5/$D$7</f>
        <v>3.4012345679012346</v>
      </c>
      <c r="I5" s="12">
        <f>F5/($D$7+$E$7)</f>
        <v>3.463230672532998</v>
      </c>
      <c r="J5" s="43">
        <f>TRUNC(I5)</f>
        <v>3</v>
      </c>
      <c r="K5" s="13">
        <f>J5+1</f>
        <v>4</v>
      </c>
      <c r="L5" s="12">
        <f>SQRT(J5*K5)</f>
        <v>3.4641016151377544</v>
      </c>
      <c r="M5" s="27">
        <f>IF(H5&gt;SQRT(TRUNC(H5)*(TRUNC(H5)+1)),TRUNC(H5)+1,TRUNC(H5))</f>
        <v>3</v>
      </c>
      <c r="N5" s="41">
        <f>IF(I5&gt;L5,K5,J5)</f>
        <v>3</v>
      </c>
      <c r="O5" s="32">
        <f>N5+1</f>
        <v>4</v>
      </c>
      <c r="P5" s="29">
        <f>F5/O5</f>
        <v>9.5</v>
      </c>
      <c r="Q5" s="23">
        <v>4</v>
      </c>
    </row>
    <row r="6" spans="1:17" s="7" customFormat="1" ht="54" customHeight="1">
      <c r="A6" s="17" t="s">
        <v>36</v>
      </c>
      <c r="B6" s="31">
        <v>182</v>
      </c>
      <c r="C6" s="42" t="s">
        <v>30</v>
      </c>
      <c r="D6" s="20" t="s">
        <v>11</v>
      </c>
      <c r="E6" s="19">
        <v>185</v>
      </c>
      <c r="F6" s="31">
        <f>B6</f>
        <v>182</v>
      </c>
      <c r="G6" s="21">
        <f>F6/F$8</f>
        <v>0.5617283950617284</v>
      </c>
      <c r="H6" s="22">
        <f>F6/$D$7</f>
        <v>16.290123456790123</v>
      </c>
      <c r="I6" s="12">
        <f>F6/($D$7+$E$7)</f>
        <v>16.587052168447517</v>
      </c>
      <c r="J6" s="43">
        <f>TRUNC(I6)</f>
        <v>16</v>
      </c>
      <c r="K6" s="13">
        <f>J6+1</f>
        <v>17</v>
      </c>
      <c r="L6" s="12">
        <f>SQRT(J6*K6)</f>
        <v>16.492422502470642</v>
      </c>
      <c r="M6" s="27">
        <f>IF(H6&gt;SQRT(TRUNC(H6)*(TRUNC(H6)+1)),TRUNC(H6)+1,TRUNC(H6))</f>
        <v>16</v>
      </c>
      <c r="N6" s="41">
        <f>IF(I6&gt;L6,K6,J6)</f>
        <v>17</v>
      </c>
      <c r="O6" s="32">
        <f>N6+1</f>
        <v>18</v>
      </c>
      <c r="P6" s="29">
        <f>F6/O6</f>
        <v>10.11111111111111</v>
      </c>
      <c r="Q6" s="23">
        <v>18</v>
      </c>
    </row>
    <row r="7" spans="1:17" s="7" customFormat="1" ht="63.75" customHeight="1" thickBot="1">
      <c r="A7" s="24" t="s">
        <v>8</v>
      </c>
      <c r="B7" s="19">
        <v>29</v>
      </c>
      <c r="C7" s="20" t="s">
        <v>9</v>
      </c>
      <c r="D7" s="25">
        <f>F8/(B7)</f>
        <v>11.172413793103448</v>
      </c>
      <c r="E7" s="17">
        <v>-0.2</v>
      </c>
      <c r="F7" s="14" t="s">
        <v>3</v>
      </c>
      <c r="G7" s="15"/>
      <c r="H7" s="16"/>
      <c r="I7" s="16"/>
      <c r="J7" s="16"/>
      <c r="K7" s="16"/>
      <c r="L7" s="16"/>
      <c r="M7" s="16"/>
      <c r="N7" s="35"/>
      <c r="O7" s="35"/>
      <c r="P7" s="16"/>
      <c r="Q7" s="17"/>
    </row>
    <row r="8" spans="1:17" s="2" customFormat="1" ht="54" customHeight="1" thickBot="1" thickTop="1">
      <c r="A8" s="24" t="s">
        <v>17</v>
      </c>
      <c r="B8" s="19">
        <f>SUM(B2:B6)</f>
        <v>324</v>
      </c>
      <c r="C8" s="24" t="s">
        <v>14</v>
      </c>
      <c r="D8" s="37" t="s">
        <v>6</v>
      </c>
      <c r="E8" s="19">
        <f>SUM(E2:E6)</f>
        <v>330</v>
      </c>
      <c r="F8" s="19">
        <f>SUM(F2:F6)</f>
        <v>324</v>
      </c>
      <c r="G8" s="24" t="s">
        <v>17</v>
      </c>
      <c r="H8" s="19">
        <f>SUM(H2:H6)</f>
        <v>29</v>
      </c>
      <c r="I8" s="19">
        <f>SUM(I2:I6)</f>
        <v>29.528598365807667</v>
      </c>
      <c r="J8" s="19">
        <f>SUM(J2:J6)</f>
        <v>27</v>
      </c>
      <c r="K8" s="19">
        <f>SUM(K2:K6)</f>
        <v>32</v>
      </c>
      <c r="L8" s="19" t="s">
        <v>7</v>
      </c>
      <c r="M8" s="33">
        <f>SUM(M2:M6)</f>
        <v>28</v>
      </c>
      <c r="N8" s="33">
        <f>SUM(N2:N6)</f>
        <v>29</v>
      </c>
      <c r="O8" s="36">
        <f>SUM(O2:O6)</f>
        <v>34</v>
      </c>
      <c r="P8" s="34"/>
      <c r="Q8" s="19">
        <f>SUM(Q2:Q6)</f>
        <v>34</v>
      </c>
    </row>
    <row r="9" ht="24" thickTop="1">
      <c r="A9" s="4" t="s">
        <v>10</v>
      </c>
    </row>
    <row r="10" spans="1:17" ht="23.25">
      <c r="A10" s="9"/>
      <c r="B10" s="5"/>
      <c r="C10" s="5"/>
      <c r="D10" s="5"/>
      <c r="E10" s="5"/>
      <c r="F10" s="5"/>
      <c r="G10" s="5"/>
      <c r="H10" s="5"/>
      <c r="I10" s="5"/>
      <c r="J10" s="5"/>
      <c r="K10" s="5"/>
      <c r="L10" s="5"/>
      <c r="M10" s="5"/>
      <c r="N10" s="5"/>
      <c r="O10" s="5"/>
      <c r="P10" s="5"/>
      <c r="Q10" s="5"/>
    </row>
    <row r="11" spans="2:12" ht="17.25" customHeight="1">
      <c r="B11" s="5"/>
      <c r="C11" s="6"/>
      <c r="D11" s="6"/>
      <c r="E11" s="6"/>
      <c r="F11" s="6"/>
      <c r="G11" s="6"/>
      <c r="H11" s="6"/>
      <c r="I11" s="6"/>
      <c r="J11" s="6"/>
      <c r="K11" s="6"/>
      <c r="L11" s="6"/>
    </row>
    <row r="12" spans="1:12" ht="20.25" customHeight="1">
      <c r="A12" s="10"/>
      <c r="B12" s="5"/>
      <c r="C12" s="6"/>
      <c r="D12" s="6"/>
      <c r="E12" s="6"/>
      <c r="F12" s="6"/>
      <c r="G12" s="6"/>
      <c r="H12" s="6"/>
      <c r="I12" s="6"/>
      <c r="J12" s="6"/>
      <c r="K12" s="6"/>
      <c r="L12" s="6"/>
    </row>
    <row r="13" ht="23.25">
      <c r="B13" s="1"/>
    </row>
    <row r="14" ht="23.25"/>
    <row r="15" ht="23.25"/>
    <row r="16" ht="23.25"/>
    <row r="17" ht="23.25"/>
    <row r="18" ht="23.25"/>
    <row r="19" spans="1:16" ht="23.25">
      <c r="A19" s="39" t="s">
        <v>31</v>
      </c>
      <c r="B19" s="39"/>
      <c r="C19" s="39"/>
      <c r="D19" s="39"/>
      <c r="E19" s="39"/>
      <c r="F19" s="39"/>
      <c r="G19" s="39"/>
      <c r="H19" s="39"/>
      <c r="I19" s="39"/>
      <c r="J19" s="39"/>
      <c r="K19" s="39"/>
      <c r="L19" s="39"/>
      <c r="M19" s="39"/>
      <c r="N19" s="39"/>
      <c r="O19" s="39"/>
      <c r="P19" s="39"/>
    </row>
  </sheetData>
  <sheetProtection/>
  <printOptions gridLines="1"/>
  <pageMargins left="0.25" right="0.25" top="0.85" bottom="0.5" header="0.5" footer="0.5"/>
  <pageSetup horizontalDpi="600" verticalDpi="600" orientation="landscape" scale="70" r:id="rId4"/>
  <headerFooter alignWithMargins="0">
    <oddHeader xml:space="preserve">&amp;C&amp;"Times New Roman,Bold"&amp;18Apportionment of Elected Faculty Senators to Academic Units&amp;R09-18-2009 FINAL </oddHeader>
    <oddFooter>&amp;R&amp;"Times New Roman,Regular"This document was prepared by the Executive Committee for the University Senate
 September 2009</oddFooter>
  </headerFooter>
  <legacyDrawing r:id="rId3"/>
  <oleObjects>
    <oleObject progId="Word.Document.8" shapeId="167056" r:id="rId1"/>
    <oleObject progId="Word.Document.8" shapeId="37378882" r:id="rId2"/>
  </oleObject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GCSU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dean.baker</cp:lastModifiedBy>
  <cp:lastPrinted>2009-09-18T18:34:01Z</cp:lastPrinted>
  <dcterms:created xsi:type="dcterms:W3CDTF">2004-09-30T00:13:28Z</dcterms:created>
  <dcterms:modified xsi:type="dcterms:W3CDTF">2009-09-23T20:31:19Z</dcterms:modified>
  <cp:category/>
  <cp:version/>
  <cp:contentType/>
  <cp:contentStatus/>
</cp:coreProperties>
</file>