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8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<sst xmlns="http://schemas.openxmlformats.org/spreadsheetml/2006/main" count="37" uniqueCount="36">
  <si>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</si>
  <si>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</si>
  <si>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</si>
  <si>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</si>
  <si>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</si>
  <si>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</si>
  <si>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</si>
  <si>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</si>
  <si>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</si>
  <si>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</si>
  <si>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</si>
  <si>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</si>
  <si>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</si>
  <si>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</si>
  <si>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</si>
  <si>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</si>
  <si>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</si>
  <si>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</si>
  <si>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</si>
  <si>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</si>
  <si>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CoB</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</si>
  <si>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</si>
  <si>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</si>
  <si>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</si>
  <si>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</si>
  <si>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</si>
  <si>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</si>
  <si>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</si>
  <si>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</si>
  <si>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</si>
  <si>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</si>
  <si>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</si>
  <si>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r>
      <t xml:space="preserve">The </t>
    </r>
    <r>
      <rPr>
        <b/>
        <sz val="9"/>
        <rFont val="Times New Roman"/>
        <family val="1"/>
      </rPr>
      <t>entry to the left</t>
    </r>
    <r>
      <rPr>
        <sz val="9"/>
        <rFont val="Times New Roman"/>
        <family val="1"/>
      </rPr>
      <t xml:space="preserve">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t>
    </r>
    <r>
      <rPr>
        <b/>
        <sz val="9"/>
        <rFont val="Times New Roman"/>
        <family val="1"/>
      </rPr>
      <t>entry to the right</t>
    </r>
    <r>
      <rPr>
        <sz val="9"/>
        <rFont val="Times New Roman"/>
        <family val="1"/>
      </rPr>
      <t xml:space="preserve"> is the total number of faculty divided by the total number of seats apportioned giving the ideal number of faculty that each elected faculty senator represents (for all 34 elected faculty senator positions being apportioned).</t>
    </r>
  </si>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</sst>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top style="thin"/>
      <bottom style="thin"/>
    </border>
    <border>
      <left style="thin"/>
      <right style="thin"/>
      <top/>
      <bottom/>
    </border>
    <border>
      <left style="thick"/>
      <right style="thick"/>
      <top style="thick"/>
      <bottom style="thick"/>
    </border>
    <border>
      <left style="thin"/>
      <right style="thick"/>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2" fontId="6" fillId="0" borderId="11" xfId="0" applyNumberFormat="1" applyFont="1" applyBorder="1" applyAlignment="1">
      <alignment horizontal="center" vertical="center"/>
    </xf>
    <xf numFmtId="0" fontId="7" fillId="33" borderId="12"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3" xfId="0" applyFont="1" applyFill="1" applyBorder="1" applyAlignment="1">
      <alignment horizontal="center" vertical="center"/>
    </xf>
    <xf numFmtId="0" fontId="4" fillId="0" borderId="14"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164" fontId="11"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8" fillId="0" borderId="10" xfId="0" applyFont="1" applyBorder="1" applyAlignment="1">
      <alignment horizontal="centerContinuous" vertical="center" wrapText="1"/>
    </xf>
    <xf numFmtId="0" fontId="15"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1">
      <selection activeCell="B6" sqref="B6"/>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6" width="12.28125" style="3" bestFit="1"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9.57421875" style="3" bestFit="1" customWidth="1"/>
    <col min="17" max="17" width="10.421875" style="3" bestFit="1" customWidth="1"/>
    <col min="18" max="18" width="10.28125" style="3" customWidth="1"/>
    <col min="19" max="16384" width="9.140625" style="3" customWidth="1"/>
  </cols>
  <sheetData>
    <row r="1" spans="1:17" s="8" customFormat="1" ht="64.5" customHeight="1" thickTop="1">
      <c r="A1" s="17" t="s">
        <v>13</v>
      </c>
      <c r="B1" s="11" t="s">
        <v>15</v>
      </c>
      <c r="C1" s="17" t="s">
        <v>18</v>
      </c>
      <c r="D1" s="17"/>
      <c r="E1" s="33" t="s">
        <v>25</v>
      </c>
      <c r="F1" s="34" t="s">
        <v>26</v>
      </c>
      <c r="G1" s="17" t="s">
        <v>3</v>
      </c>
      <c r="H1" s="33" t="s">
        <v>11</v>
      </c>
      <c r="I1" s="11" t="s">
        <v>0</v>
      </c>
      <c r="J1" s="11" t="s">
        <v>1</v>
      </c>
      <c r="K1" s="11" t="s">
        <v>2</v>
      </c>
      <c r="L1" s="11" t="s">
        <v>24</v>
      </c>
      <c r="M1" s="17" t="s">
        <v>4</v>
      </c>
      <c r="N1" s="43" t="s">
        <v>17</v>
      </c>
      <c r="O1" s="27" t="s">
        <v>16</v>
      </c>
      <c r="P1" s="25" t="s">
        <v>33</v>
      </c>
      <c r="Q1" s="42" t="s">
        <v>34</v>
      </c>
    </row>
    <row r="2" spans="1:17" s="7" customFormat="1" ht="54" customHeight="1">
      <c r="A2" s="16" t="s">
        <v>12</v>
      </c>
      <c r="B2" s="28">
        <v>11</v>
      </c>
      <c r="C2" s="36" t="s">
        <v>27</v>
      </c>
      <c r="D2" s="19"/>
      <c r="E2" s="18">
        <v>13</v>
      </c>
      <c r="F2" s="28">
        <f>B2</f>
        <v>11</v>
      </c>
      <c r="G2" s="20">
        <f>F2/F$8</f>
        <v>0.03142857142857143</v>
      </c>
      <c r="H2" s="21">
        <f>F2/$D$7</f>
        <v>0.9114285714285715</v>
      </c>
      <c r="I2" s="12">
        <f>F2/($D$7+$E$7)</f>
        <v>0.9114285714285715</v>
      </c>
      <c r="J2" s="37">
        <f>TRUNC(I2)</f>
        <v>0</v>
      </c>
      <c r="K2" s="37">
        <f>J2+1</f>
        <v>1</v>
      </c>
      <c r="L2" s="12">
        <f>SQRT(J2*K2)</f>
        <v>0</v>
      </c>
      <c r="M2" s="44">
        <f>IF(H2&gt;SQRT(TRUNC(H2)*(TRUNC(H2)+1)),TRUNC(H2)+1,TRUNC(H2))</f>
        <v>1</v>
      </c>
      <c r="N2" s="45">
        <f>IF(I2&gt;L2,K2,J2)</f>
        <v>1</v>
      </c>
      <c r="O2" s="29">
        <f>N2+1</f>
        <v>2</v>
      </c>
      <c r="P2" s="26">
        <f>F2/O2</f>
        <v>5.5</v>
      </c>
      <c r="Q2" s="22">
        <v>2</v>
      </c>
    </row>
    <row r="3" spans="1:17" s="7" customFormat="1" ht="54" customHeight="1">
      <c r="A3" s="16" t="s">
        <v>20</v>
      </c>
      <c r="B3" s="28">
        <v>51</v>
      </c>
      <c r="C3" s="36" t="s">
        <v>28</v>
      </c>
      <c r="D3" s="18"/>
      <c r="E3" s="18">
        <v>49</v>
      </c>
      <c r="F3" s="28">
        <f>B3</f>
        <v>51</v>
      </c>
      <c r="G3" s="20">
        <f>F3/F$8</f>
        <v>0.1457142857142857</v>
      </c>
      <c r="H3" s="21">
        <f>F3/$D$7</f>
        <v>4.225714285714286</v>
      </c>
      <c r="I3" s="12">
        <f>F3/($D$7+$E$7)</f>
        <v>4.225714285714286</v>
      </c>
      <c r="J3" s="37">
        <f>TRUNC(I3)</f>
        <v>4</v>
      </c>
      <c r="K3" s="13">
        <f>J3+1</f>
        <v>5</v>
      </c>
      <c r="L3" s="12">
        <f>SQRT(J3*K3)</f>
        <v>4.47213595499958</v>
      </c>
      <c r="M3" s="44">
        <f>IF(H3&gt;SQRT(TRUNC(H3)*(TRUNC(H3)+1)),TRUNC(H3)+1,TRUNC(H3))</f>
        <v>4</v>
      </c>
      <c r="N3" s="45">
        <f>IF(I3&gt;L3,K3,J3)</f>
        <v>4</v>
      </c>
      <c r="O3" s="29">
        <f>N3+1</f>
        <v>5</v>
      </c>
      <c r="P3" s="26">
        <f>F3/O3</f>
        <v>10.2</v>
      </c>
      <c r="Q3" s="22">
        <v>5</v>
      </c>
    </row>
    <row r="4" spans="1:17" s="7" customFormat="1" ht="54" customHeight="1">
      <c r="A4" s="16" t="s">
        <v>21</v>
      </c>
      <c r="B4" s="28">
        <v>36</v>
      </c>
      <c r="C4" s="36" t="s">
        <v>29</v>
      </c>
      <c r="D4" s="18"/>
      <c r="E4" s="18">
        <v>44</v>
      </c>
      <c r="F4" s="28">
        <f>B4</f>
        <v>36</v>
      </c>
      <c r="G4" s="20">
        <f>F4/F$8</f>
        <v>0.10285714285714286</v>
      </c>
      <c r="H4" s="21">
        <f>F4/$D$7</f>
        <v>2.982857142857143</v>
      </c>
      <c r="I4" s="12">
        <f>F4/($D$7+$E$7)</f>
        <v>2.982857142857143</v>
      </c>
      <c r="J4" s="37">
        <f>TRUNC(I4)</f>
        <v>2</v>
      </c>
      <c r="K4" s="13">
        <f>J4+1</f>
        <v>3</v>
      </c>
      <c r="L4" s="12">
        <f>SQRT(J4*K4)</f>
        <v>2.449489742783178</v>
      </c>
      <c r="M4" s="44">
        <f>IF(H4&gt;SQRT(TRUNC(H4)*(TRUNC(H4)+1)),TRUNC(H4)+1,TRUNC(H4))</f>
        <v>3</v>
      </c>
      <c r="N4" s="45">
        <f>IF(I4&gt;L4,K4,J4)</f>
        <v>3</v>
      </c>
      <c r="O4" s="29">
        <f>N4+1</f>
        <v>4</v>
      </c>
      <c r="P4" s="26">
        <f>F4/O4</f>
        <v>9</v>
      </c>
      <c r="Q4" s="22">
        <v>5</v>
      </c>
    </row>
    <row r="5" spans="1:17" s="7" customFormat="1" ht="54" customHeight="1">
      <c r="A5" s="16" t="s">
        <v>22</v>
      </c>
      <c r="B5" s="28">
        <v>51</v>
      </c>
      <c r="C5" s="36" t="s">
        <v>30</v>
      </c>
      <c r="D5" s="18"/>
      <c r="E5" s="18">
        <v>52</v>
      </c>
      <c r="F5" s="28">
        <f>B5</f>
        <v>51</v>
      </c>
      <c r="G5" s="20">
        <f>F5/F$8</f>
        <v>0.1457142857142857</v>
      </c>
      <c r="H5" s="21">
        <f>F5/$D$7</f>
        <v>4.225714285714286</v>
      </c>
      <c r="I5" s="12">
        <f>F5/($D$7+$E$7)</f>
        <v>4.225714285714286</v>
      </c>
      <c r="J5" s="37">
        <f>TRUNC(I5)</f>
        <v>4</v>
      </c>
      <c r="K5" s="13">
        <f>J5+1</f>
        <v>5</v>
      </c>
      <c r="L5" s="12">
        <f>SQRT(J5*K5)</f>
        <v>4.47213595499958</v>
      </c>
      <c r="M5" s="44">
        <f>IF(H5&gt;SQRT(TRUNC(H5)*(TRUNC(H5)+1)),TRUNC(H5)+1,TRUNC(H5))</f>
        <v>4</v>
      </c>
      <c r="N5" s="45">
        <f>IF(I5&gt;L5,K5,J5)</f>
        <v>4</v>
      </c>
      <c r="O5" s="29">
        <f>N5+1</f>
        <v>5</v>
      </c>
      <c r="P5" s="26">
        <f>F5/O5</f>
        <v>10.2</v>
      </c>
      <c r="Q5" s="22">
        <v>5</v>
      </c>
    </row>
    <row r="6" spans="1:17" s="7" customFormat="1" ht="54" customHeight="1">
      <c r="A6" s="16" t="s">
        <v>23</v>
      </c>
      <c r="B6" s="28">
        <v>201</v>
      </c>
      <c r="C6" s="36" t="s">
        <v>19</v>
      </c>
      <c r="D6" s="19" t="s">
        <v>10</v>
      </c>
      <c r="E6" s="18">
        <v>190</v>
      </c>
      <c r="F6" s="28">
        <f>B6</f>
        <v>201</v>
      </c>
      <c r="G6" s="20">
        <f>F6/F$8</f>
        <v>0.5742857142857143</v>
      </c>
      <c r="H6" s="21">
        <f>F6/$D$7</f>
        <v>16.654285714285713</v>
      </c>
      <c r="I6" s="12">
        <f>F6/($D$7+$E$7)</f>
        <v>16.654285714285713</v>
      </c>
      <c r="J6" s="37">
        <f>TRUNC(I6)</f>
        <v>16</v>
      </c>
      <c r="K6" s="13">
        <f>J6+1</f>
        <v>17</v>
      </c>
      <c r="L6" s="12">
        <f>SQRT(J6*K6)</f>
        <v>16.492422502470642</v>
      </c>
      <c r="M6" s="44">
        <f>IF(H6&gt;SQRT(TRUNC(H6)*(TRUNC(H6)+1)),TRUNC(H6)+1,TRUNC(H6))</f>
        <v>17</v>
      </c>
      <c r="N6" s="45">
        <f>IF(I6&gt;L6,K6,J6)</f>
        <v>17</v>
      </c>
      <c r="O6" s="29">
        <f>N6+1</f>
        <v>18</v>
      </c>
      <c r="P6" s="26">
        <f>F6/O6</f>
        <v>11.166666666666666</v>
      </c>
      <c r="Q6" s="22">
        <v>17</v>
      </c>
    </row>
    <row r="7" spans="1:17" s="7" customFormat="1" ht="63.75" customHeight="1" thickBot="1">
      <c r="A7" s="23" t="s">
        <v>7</v>
      </c>
      <c r="B7" s="18">
        <v>29</v>
      </c>
      <c r="C7" s="19" t="s">
        <v>8</v>
      </c>
      <c r="D7" s="24">
        <f>F8/B7</f>
        <v>12.068965517241379</v>
      </c>
      <c r="E7" s="16">
        <v>0</v>
      </c>
      <c r="F7" s="41" t="s">
        <v>32</v>
      </c>
      <c r="G7" s="14"/>
      <c r="H7" s="15"/>
      <c r="I7" s="15"/>
      <c r="J7" s="15"/>
      <c r="K7" s="15"/>
      <c r="L7" s="15"/>
      <c r="M7" s="15"/>
      <c r="N7" s="31"/>
      <c r="O7" s="31"/>
      <c r="P7" s="15"/>
      <c r="Q7" s="39">
        <f>F8/(B7+5)</f>
        <v>10.294117647058824</v>
      </c>
    </row>
    <row r="8" spans="1:17" s="2" customFormat="1" ht="54" customHeight="1" thickBot="1" thickTop="1">
      <c r="A8" s="23" t="s">
        <v>14</v>
      </c>
      <c r="B8" s="18">
        <f>SUM(B2:B6)</f>
        <v>350</v>
      </c>
      <c r="C8" s="40" t="s">
        <v>31</v>
      </c>
      <c r="D8" s="33" t="s">
        <v>5</v>
      </c>
      <c r="E8" s="18">
        <f>SUM(E2:E6)</f>
        <v>348</v>
      </c>
      <c r="F8" s="18">
        <f>SUM(F2:F6)</f>
        <v>350</v>
      </c>
      <c r="G8" s="23" t="s">
        <v>14</v>
      </c>
      <c r="H8" s="18">
        <f>SUM(H2:H6)</f>
        <v>29</v>
      </c>
      <c r="I8" s="18">
        <f>SUM(I2:I6)</f>
        <v>29</v>
      </c>
      <c r="J8" s="18">
        <f>SUM(J2:J6)</f>
        <v>26</v>
      </c>
      <c r="K8" s="18">
        <f>SUM(K2:K6)</f>
        <v>31</v>
      </c>
      <c r="L8" s="18" t="s">
        <v>6</v>
      </c>
      <c r="M8" s="30">
        <f>SUM(M2:M6)</f>
        <v>29</v>
      </c>
      <c r="N8" s="30">
        <f>SUM(N2:N6)</f>
        <v>29</v>
      </c>
      <c r="O8" s="32">
        <f>SUM(O2:O6)</f>
        <v>34</v>
      </c>
      <c r="P8" s="38">
        <f>F8/O8</f>
        <v>10.294117647058824</v>
      </c>
      <c r="Q8" s="18">
        <f>SUM(Q2:Q6)</f>
        <v>34</v>
      </c>
    </row>
    <row r="9" ht="24" thickTop="1">
      <c r="A9" s="4" t="s">
        <v>9</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5" t="s">
        <v>35</v>
      </c>
      <c r="B19" s="35"/>
      <c r="C19" s="35"/>
      <c r="D19" s="35"/>
      <c r="E19" s="35"/>
      <c r="F19" s="35"/>
      <c r="G19" s="35"/>
      <c r="H19" s="35"/>
      <c r="I19" s="35"/>
      <c r="J19" s="35"/>
      <c r="K19" s="35"/>
      <c r="L19" s="35"/>
      <c r="M19" s="35"/>
      <c r="N19" s="35"/>
      <c r="O19" s="35"/>
      <c r="P19" s="35"/>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2015-2016 Academic Year&amp;R&amp;"Arial,Bold"(College of Administration Faculty not counted) 
DRAFT (For ECUS Review) 
</oddHeader>
    <oddFooter>&amp;RThis  document was prepared by the 2015-2016 Executive Committee.for the University Senate.
Fall 2015</oddFoot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 turner</cp:lastModifiedBy>
  <cp:lastPrinted>2015-09-25T17:29:19Z</cp:lastPrinted>
  <dcterms:created xsi:type="dcterms:W3CDTF">2004-09-30T00:13:28Z</dcterms:created>
  <dcterms:modified xsi:type="dcterms:W3CDTF">2015-09-25T17:50:30Z</dcterms:modified>
  <cp:category/>
  <cp:version/>
  <cp:contentType/>
  <cp:contentStatus/>
</cp:coreProperties>
</file>