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aig.turner\Desktop\US Web Presence\Elections_1617\"/>
    </mc:Choice>
  </mc:AlternateContent>
  <bookViews>
    <workbookView xWindow="0" yWindow="0" windowWidth="25200" windowHeight="1158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calcId="152511"/>
</workbook>
</file>

<file path=xl/calcChain.xml><?xml version="1.0" encoding="utf-8"?>
<calcChain xmlns="http://schemas.openxmlformats.org/spreadsheetml/2006/main">
  <c r="I6" i="1" l="1"/>
  <c r="J6" i="1"/>
  <c r="K6" i="1"/>
  <c r="I2" i="1"/>
  <c r="J2" i="1"/>
  <c r="K2" i="1"/>
  <c r="H2" i="1"/>
  <c r="F3" i="1"/>
  <c r="F4" i="1"/>
  <c r="F5" i="1"/>
  <c r="F6" i="1"/>
  <c r="E8" i="1"/>
  <c r="F2" i="1"/>
  <c r="Q8" i="1"/>
  <c r="B8" i="1"/>
  <c r="F8" i="1"/>
  <c r="Q7" i="1"/>
  <c r="G4" i="1"/>
  <c r="G3" i="1"/>
  <c r="G6" i="1"/>
  <c r="G5" i="1"/>
  <c r="D7" i="1"/>
  <c r="M2" i="1"/>
  <c r="G2" i="1"/>
  <c r="H6" i="1"/>
  <c r="M6" i="1"/>
  <c r="H5" i="1"/>
  <c r="M5" i="1"/>
  <c r="I4" i="1"/>
  <c r="J4" i="1"/>
  <c r="K4" i="1"/>
  <c r="I5" i="1"/>
  <c r="J5" i="1"/>
  <c r="K5" i="1"/>
  <c r="L5" i="1"/>
  <c r="N5" i="1"/>
  <c r="O5" i="1"/>
  <c r="P5" i="1"/>
  <c r="H4" i="1"/>
  <c r="M4" i="1"/>
  <c r="I3" i="1"/>
  <c r="H3" i="1"/>
  <c r="M3" i="1"/>
  <c r="M8" i="1"/>
  <c r="H8" i="1"/>
  <c r="L4" i="1"/>
  <c r="N4" i="1"/>
  <c r="O4" i="1"/>
  <c r="P4" i="1"/>
  <c r="L2" i="1"/>
  <c r="N2" i="1"/>
  <c r="J3" i="1"/>
  <c r="I8" i="1"/>
  <c r="L6" i="1"/>
  <c r="N6" i="1"/>
  <c r="O6" i="1"/>
  <c r="P6" i="1"/>
  <c r="K3" i="1"/>
  <c r="K8" i="1"/>
  <c r="O2" i="1"/>
  <c r="J8" i="1"/>
  <c r="P2" i="1"/>
  <c r="L3" i="1"/>
  <c r="N3" i="1"/>
  <c r="O3" i="1"/>
  <c r="N8" i="1"/>
  <c r="P3" i="1"/>
  <c r="O8" i="1"/>
  <c r="P8" i="1"/>
</calcChain>
</file>

<file path=xl/sharedStrings.xml><?xml version="1.0" encoding="utf-8"?>
<sst xmlns="http://schemas.openxmlformats.org/spreadsheetml/2006/main" count="37" uniqueCount="36">
  <si>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</si>
  <si>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</si>
  <si>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</si>
  <si>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</si>
  <si>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</si>
  <si>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</si>
  <si>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</si>
  <si>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</si>
  <si>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</si>
  <si>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</si>
  <si>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</si>
  <si>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</si>
  <si>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Library</t>
  </si>
  <si>
    <t>Academic Unit</t>
  </si>
  <si>
    <t>Sum over each academic unit</t>
  </si>
  <si>
    <t>Count THIS YEAR's CofI List</t>
  </si>
  <si>
    <t>Number of Senators Apportioned THIS YEAR*</t>
  </si>
  <si>
    <t>Using the
d-value given</t>
  </si>
  <si>
    <t>Huntington-Hill Method of Apportionment (providing a list of the steps of this method)</t>
  </si>
  <si>
    <t>5. If the standard quota exceeds the geometric mean (GM) of the lower quota and upper quota, then apportion UQ, else apportion LQ.</t>
  </si>
  <si>
    <t>CoB</t>
  </si>
  <si>
    <t>CoE</t>
  </si>
  <si>
    <t>CoHS</t>
  </si>
  <si>
    <t>CoAS</t>
  </si>
  <si>
    <t>Geometric Mean of LQ and UQ</t>
  </si>
  <si>
    <t>Count used for LAST YEAR's apportionment</t>
  </si>
  <si>
    <t>Count used for THIS YEAR's apportionment</t>
  </si>
  <si>
    <t>1. The Standard Quota (SQ) for an academic unit is the number of faculty in the academic unit divided by the standard divisor.</t>
  </si>
  <si>
    <t>2. The Lower Quota (LQ) for an academic unit is the integer part of the Standard Quota; i.e. round the standard quota down.</t>
  </si>
  <si>
    <t>3. The Upper Quota (UQ) for an academic unit is the smallest integer exceeding the standard quota, ie. round the standard quota up</t>
  </si>
  <si>
    <t>4. The number of University Senators apportioned to each academic unit must be either its lower quota or its upper quota.</t>
  </si>
  <si>
    <t>The standard divisor is the ideal number of faculty that each elected faculty senator represents (for the 29 elected faculty senators being apportioned).</t>
  </si>
  <si>
    <r>
      <t xml:space="preserve">The </t>
    </r>
    <r>
      <rPr>
        <b/>
        <sz val="9"/>
        <rFont val="Times New Roman"/>
        <family val="1"/>
      </rPr>
      <t>entry to the left</t>
    </r>
    <r>
      <rPr>
        <sz val="9"/>
        <rFont val="Times New Roman"/>
        <family val="1"/>
      </rPr>
      <t xml:space="preserve"> is called the Modifier (to the standard divisor) or "d-value".  The default value of the Modifier is zero, and a nonzero Modifier will be added to the standard divisor and used in the calculation of the Modified Standard Quotas for each academic unit should the number of University Senators apportioned using a modifier of zero not be equal to the number of seats available. The Modified Standard Quota is the number of faculty in the academic unit divided by the sum of the standard divisor and the Modifier.  The </t>
    </r>
    <r>
      <rPr>
        <b/>
        <sz val="9"/>
        <rFont val="Times New Roman"/>
        <family val="1"/>
      </rPr>
      <t>entry to the right</t>
    </r>
    <r>
      <rPr>
        <sz val="9"/>
        <rFont val="Times New Roman"/>
        <family val="1"/>
      </rPr>
      <t xml:space="preserve"> is the total number of faculty divided by the total number of seats apportioned giving the ideal number of faculty that each elected faculty senator represents (for all 34 elected faculty senator positions being apportioned).</t>
    </r>
  </si>
  <si>
    <t xml:space="preserve">Each elected faculty senator represents </t>
  </si>
  <si>
    <t>Number of elected faculty senators apportioned LAST YEAR</t>
  </si>
  <si>
    <t>*Note:  A total of 34 Elected Faculty Senators are apportioned:  (1) One to each academic unit accounts for five (2) The remaining 29 are apportioned as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</si>
</sst>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0"/>
      <name val="Arial"/>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sz val="8"/>
      <name val="Times New Roman"/>
      <family val="1"/>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0" fontId="3" fillId="0" borderId="0" xfId="0" applyFont="1" applyAlignment="1">
      <alignment horizontal="center" vertical="center"/>
    </xf>
    <xf numFmtId="0" fontId="3" fillId="0" borderId="0" xfId="0" applyFont="1"/>
    <xf numFmtId="0" fontId="2" fillId="0" borderId="0" xfId="0" applyFont="1"/>
    <xf numFmtId="0" fontId="1"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vertical="center"/>
    </xf>
    <xf numFmtId="0" fontId="6"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10" fontId="5" fillId="0" borderId="1" xfId="0" applyNumberFormat="1" applyFont="1" applyBorder="1" applyAlignment="1">
      <alignment horizontal="centerContinuous" vertical="center" wrapText="1"/>
    </xf>
    <xf numFmtId="0" fontId="5" fillId="0" borderId="1" xfId="0" applyFont="1" applyBorder="1" applyAlignment="1">
      <alignment horizontal="centerContinuous"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10"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2" xfId="0" applyFont="1" applyBorder="1" applyAlignment="1">
      <alignment horizontal="center" vertical="center" wrapText="1"/>
    </xf>
    <xf numFmtId="2" fontId="5" fillId="0" borderId="2" xfId="0" applyNumberFormat="1" applyFont="1" applyBorder="1" applyAlignment="1">
      <alignment horizontal="center" vertical="center"/>
    </xf>
    <xf numFmtId="0" fontId="6"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3" fillId="0" borderId="5" xfId="0" applyFont="1" applyBorder="1" applyAlignment="1">
      <alignment horizontal="center" vertical="center"/>
    </xf>
    <xf numFmtId="0" fontId="5" fillId="0" borderId="6" xfId="0" applyFont="1" applyBorder="1" applyAlignment="1">
      <alignment horizontal="centerContinuous" vertical="center" wrapText="1"/>
    </xf>
    <xf numFmtId="0" fontId="11" fillId="2" borderId="7" xfId="0" applyFont="1" applyFill="1" applyBorder="1" applyAlignment="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xf numFmtId="0" fontId="7" fillId="0" borderId="1" xfId="0" applyFont="1" applyBorder="1" applyAlignment="1">
      <alignment horizontal="center" vertical="center" wrapText="1" shrinkToFit="1"/>
    </xf>
    <xf numFmtId="1" fontId="5" fillId="2" borderId="1"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7" fillId="0" borderId="1" xfId="0" applyFont="1" applyBorder="1" applyAlignment="1">
      <alignment horizontal="centerContinuous" vertical="center" wrapText="1"/>
    </xf>
    <xf numFmtId="0" fontId="14" fillId="0" borderId="1"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152400</xdr:rowOff>
        </xdr:from>
        <xdr:to>
          <xdr:col>15</xdr:col>
          <xdr:colOff>200025</xdr:colOff>
          <xdr:row>18</xdr:row>
          <xdr:rowOff>57150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38100</xdr:rowOff>
        </xdr:from>
        <xdr:to>
          <xdr:col>15</xdr:col>
          <xdr:colOff>180975</xdr:colOff>
          <xdr:row>11</xdr:row>
          <xdr:rowOff>104775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
  <sheetViews>
    <sheetView tabSelected="1" view="pageLayout" topLeftCell="A4" zoomScaleNormal="75" workbookViewId="0">
      <selection activeCell="E8" sqref="E8"/>
    </sheetView>
  </sheetViews>
  <sheetFormatPr defaultRowHeight="23.25" x14ac:dyDescent="0.35"/>
  <cols>
    <col min="1" max="1" width="13.28515625" style="4" customWidth="1"/>
    <col min="2" max="2" width="10.140625" style="3" customWidth="1"/>
    <col min="3" max="3" width="27.28515625" style="3" customWidth="1"/>
    <col min="4" max="4" width="9.28515625" style="3" bestFit="1" customWidth="1"/>
    <col min="5" max="6" width="12.28515625" style="3" bestFit="1" customWidth="1"/>
    <col min="7" max="7" width="8.28515625" style="3" customWidth="1"/>
    <col min="8" max="8" width="10.85546875" style="3" customWidth="1"/>
    <col min="9" max="9" width="11.42578125" style="3" customWidth="1"/>
    <col min="10" max="11" width="8.7109375" style="3" customWidth="1"/>
    <col min="12" max="12" width="9.42578125" style="3" customWidth="1"/>
    <col min="13" max="13" width="8.7109375" style="3" customWidth="1"/>
    <col min="14" max="14" width="7.42578125" style="3" customWidth="1"/>
    <col min="15" max="15" width="12.42578125" style="3" customWidth="1"/>
    <col min="16" max="16" width="9.5703125" style="3" bestFit="1" customWidth="1"/>
    <col min="17" max="17" width="10.42578125" style="3" bestFit="1" customWidth="1"/>
    <col min="18" max="18" width="10.28515625" style="3" customWidth="1"/>
    <col min="19" max="16384" width="9.140625" style="3"/>
  </cols>
  <sheetData>
    <row r="1" spans="1:17" s="8" customFormat="1" ht="64.5" customHeight="1" thickTop="1" x14ac:dyDescent="0.2">
      <c r="A1" s="17" t="s">
        <v>13</v>
      </c>
      <c r="B1" s="11" t="s">
        <v>15</v>
      </c>
      <c r="C1" s="17" t="s">
        <v>18</v>
      </c>
      <c r="D1" s="17"/>
      <c r="E1" s="33" t="s">
        <v>25</v>
      </c>
      <c r="F1" s="34" t="s">
        <v>26</v>
      </c>
      <c r="G1" s="17" t="s">
        <v>3</v>
      </c>
      <c r="H1" s="33" t="s">
        <v>11</v>
      </c>
      <c r="I1" s="11" t="s">
        <v>0</v>
      </c>
      <c r="J1" s="11" t="s">
        <v>1</v>
      </c>
      <c r="K1" s="11" t="s">
        <v>2</v>
      </c>
      <c r="L1" s="11" t="s">
        <v>24</v>
      </c>
      <c r="M1" s="17" t="s">
        <v>4</v>
      </c>
      <c r="N1" s="43" t="s">
        <v>17</v>
      </c>
      <c r="O1" s="27" t="s">
        <v>16</v>
      </c>
      <c r="P1" s="25" t="s">
        <v>33</v>
      </c>
      <c r="Q1" s="42" t="s">
        <v>34</v>
      </c>
    </row>
    <row r="2" spans="1:17" s="7" customFormat="1" ht="54" customHeight="1" x14ac:dyDescent="0.2">
      <c r="A2" s="16" t="s">
        <v>12</v>
      </c>
      <c r="B2" s="28">
        <v>11</v>
      </c>
      <c r="C2" s="36" t="s">
        <v>27</v>
      </c>
      <c r="D2" s="19"/>
      <c r="E2" s="18">
        <v>13</v>
      </c>
      <c r="F2" s="28">
        <f>B2</f>
        <v>11</v>
      </c>
      <c r="G2" s="20">
        <f>F2/F$8</f>
        <v>3.0555555555555555E-2</v>
      </c>
      <c r="H2" s="21">
        <f>F2/$D$7</f>
        <v>0.88611111111111107</v>
      </c>
      <c r="I2" s="12">
        <f>F2/($D$7+$E$7)</f>
        <v>0.89005454723008881</v>
      </c>
      <c r="J2" s="37">
        <f>TRUNC(I2)</f>
        <v>0</v>
      </c>
      <c r="K2" s="37">
        <f>J2+1</f>
        <v>1</v>
      </c>
      <c r="L2" s="12">
        <f>SQRT(J2*K2)</f>
        <v>0</v>
      </c>
      <c r="M2" s="44">
        <f>IF(H2&gt;SQRT(TRUNC(H2)*(TRUNC(H2)+1)),TRUNC(H2)+1,TRUNC(H2))</f>
        <v>1</v>
      </c>
      <c r="N2" s="45">
        <f>IF(I2&gt;L2, K2,J2)</f>
        <v>1</v>
      </c>
      <c r="O2" s="29">
        <f>N2+1</f>
        <v>2</v>
      </c>
      <c r="P2" s="26">
        <f>F2/O2</f>
        <v>5.5</v>
      </c>
      <c r="Q2" s="22">
        <v>2</v>
      </c>
    </row>
    <row r="3" spans="1:17" s="7" customFormat="1" ht="54" customHeight="1" x14ac:dyDescent="0.2">
      <c r="A3" s="16" t="s">
        <v>20</v>
      </c>
      <c r="B3" s="28">
        <v>51</v>
      </c>
      <c r="C3" s="36" t="s">
        <v>28</v>
      </c>
      <c r="D3" s="18"/>
      <c r="E3" s="18">
        <v>49</v>
      </c>
      <c r="F3" s="28">
        <f>B3</f>
        <v>51</v>
      </c>
      <c r="G3" s="20">
        <f>F3/F$8</f>
        <v>0.14166666666666666</v>
      </c>
      <c r="H3" s="21">
        <f>F3/$D$7</f>
        <v>4.1083333333333334</v>
      </c>
      <c r="I3" s="12">
        <f>F3/($D$7+$E$7)</f>
        <v>4.1266165371576848</v>
      </c>
      <c r="J3" s="37">
        <f>TRUNC(I3)</f>
        <v>4</v>
      </c>
      <c r="K3" s="13">
        <f>J3+1</f>
        <v>5</v>
      </c>
      <c r="L3" s="12">
        <f>SQRT(J3*K3)</f>
        <v>4.4721359549995796</v>
      </c>
      <c r="M3" s="44">
        <f>IF(H3&gt;SQRT(TRUNC(H3)*(TRUNC(H3)+1)),TRUNC(H3)+1,TRUNC(H3))</f>
        <v>4</v>
      </c>
      <c r="N3" s="45">
        <f>IF(I3&gt;L3, K3,J3)</f>
        <v>4</v>
      </c>
      <c r="O3" s="29">
        <f>N3+1</f>
        <v>5</v>
      </c>
      <c r="P3" s="26">
        <f>F3/O3</f>
        <v>10.199999999999999</v>
      </c>
      <c r="Q3" s="22">
        <v>5</v>
      </c>
    </row>
    <row r="4" spans="1:17" s="7" customFormat="1" ht="54" customHeight="1" x14ac:dyDescent="0.2">
      <c r="A4" s="16" t="s">
        <v>21</v>
      </c>
      <c r="B4" s="28">
        <v>40</v>
      </c>
      <c r="C4" s="36" t="s">
        <v>29</v>
      </c>
      <c r="D4" s="18"/>
      <c r="E4" s="18">
        <v>44</v>
      </c>
      <c r="F4" s="28">
        <f>B4</f>
        <v>40</v>
      </c>
      <c r="G4" s="20">
        <f>F4/F$8</f>
        <v>0.1111111111111111</v>
      </c>
      <c r="H4" s="21">
        <f>F4/$D$7</f>
        <v>3.2222222222222223</v>
      </c>
      <c r="I4" s="12">
        <f>F4/($D$7+$E$7)</f>
        <v>3.2365619899275959</v>
      </c>
      <c r="J4" s="37">
        <f>TRUNC(I4)</f>
        <v>3</v>
      </c>
      <c r="K4" s="13">
        <f>J4+1</f>
        <v>4</v>
      </c>
      <c r="L4" s="12">
        <f>SQRT(J4*K4)</f>
        <v>3.4641016151377544</v>
      </c>
      <c r="M4" s="44">
        <f>IF(H4&gt;SQRT(TRUNC(H4)*(TRUNC(H4)+1)),TRUNC(H4)+1,TRUNC(H4))</f>
        <v>3</v>
      </c>
      <c r="N4" s="45">
        <f>IF(I4&gt;L4, K4,J4)</f>
        <v>3</v>
      </c>
      <c r="O4" s="29">
        <f>N4+1</f>
        <v>4</v>
      </c>
      <c r="P4" s="26">
        <f>F4/O4</f>
        <v>10</v>
      </c>
      <c r="Q4" s="22">
        <v>5</v>
      </c>
    </row>
    <row r="5" spans="1:17" s="7" customFormat="1" ht="54" customHeight="1" x14ac:dyDescent="0.2">
      <c r="A5" s="16" t="s">
        <v>22</v>
      </c>
      <c r="B5" s="28">
        <v>54</v>
      </c>
      <c r="C5" s="36" t="s">
        <v>30</v>
      </c>
      <c r="D5" s="18"/>
      <c r="E5" s="18">
        <v>52</v>
      </c>
      <c r="F5" s="28">
        <f>B5</f>
        <v>54</v>
      </c>
      <c r="G5" s="20">
        <f>F5/F$8</f>
        <v>0.15</v>
      </c>
      <c r="H5" s="21">
        <f>F5/$D$7</f>
        <v>4.3499999999999996</v>
      </c>
      <c r="I5" s="12">
        <f>F5/($D$7+$E$7)</f>
        <v>4.3693586864022542</v>
      </c>
      <c r="J5" s="37">
        <f>TRUNC(I5)</f>
        <v>4</v>
      </c>
      <c r="K5" s="13">
        <f>J5+1</f>
        <v>5</v>
      </c>
      <c r="L5" s="12">
        <f>SQRT(J5*K5)</f>
        <v>4.4721359549995796</v>
      </c>
      <c r="M5" s="44">
        <f>IF(H5&gt;SQRT(TRUNC(H5)*(TRUNC(H5)+1)),TRUNC(H5)+1,TRUNC(H5))</f>
        <v>4</v>
      </c>
      <c r="N5" s="45">
        <f>IF(I5&gt;L5, K5,J5)</f>
        <v>4</v>
      </c>
      <c r="O5" s="29">
        <f>N5+1</f>
        <v>5</v>
      </c>
      <c r="P5" s="26">
        <f>F5/O5</f>
        <v>10.8</v>
      </c>
      <c r="Q5" s="22">
        <v>5</v>
      </c>
    </row>
    <row r="6" spans="1:17" s="7" customFormat="1" ht="54" customHeight="1" x14ac:dyDescent="0.2">
      <c r="A6" s="16" t="s">
        <v>23</v>
      </c>
      <c r="B6" s="28">
        <v>204</v>
      </c>
      <c r="C6" s="36" t="s">
        <v>19</v>
      </c>
      <c r="D6" s="19" t="s">
        <v>10</v>
      </c>
      <c r="E6" s="18">
        <v>190</v>
      </c>
      <c r="F6" s="28">
        <f>B6</f>
        <v>204</v>
      </c>
      <c r="G6" s="20">
        <f>F6/F$8</f>
        <v>0.56666666666666665</v>
      </c>
      <c r="H6" s="21">
        <f>F6/$D$7</f>
        <v>16.433333333333334</v>
      </c>
      <c r="I6" s="12">
        <f>F6/($D$7+$E$7)</f>
        <v>16.506466148630739</v>
      </c>
      <c r="J6" s="37">
        <f>TRUNC(I6)</f>
        <v>16</v>
      </c>
      <c r="K6" s="13">
        <f>J6+1</f>
        <v>17</v>
      </c>
      <c r="L6" s="12">
        <f>SQRT(J6*K6)</f>
        <v>16.492422502470642</v>
      </c>
      <c r="M6" s="44">
        <f>IF(H6&gt;SQRT(TRUNC(H6)*(TRUNC(H6)+1)),TRUNC(H6)+1,TRUNC(H6))</f>
        <v>16</v>
      </c>
      <c r="N6" s="45">
        <f>IF(I6&gt;L6, K6,J6)</f>
        <v>17</v>
      </c>
      <c r="O6" s="29">
        <f>N6+1</f>
        <v>18</v>
      </c>
      <c r="P6" s="26">
        <f>F6/O6</f>
        <v>11.333333333333334</v>
      </c>
      <c r="Q6" s="22">
        <v>17</v>
      </c>
    </row>
    <row r="7" spans="1:17" s="7" customFormat="1" ht="63.75" customHeight="1" thickBot="1" x14ac:dyDescent="0.25">
      <c r="A7" s="23" t="s">
        <v>7</v>
      </c>
      <c r="B7" s="18">
        <v>29</v>
      </c>
      <c r="C7" s="19" t="s">
        <v>8</v>
      </c>
      <c r="D7" s="24">
        <f>F8/B7</f>
        <v>12.413793103448276</v>
      </c>
      <c r="E7" s="16">
        <v>-5.5E-2</v>
      </c>
      <c r="F7" s="41" t="s">
        <v>32</v>
      </c>
      <c r="G7" s="14"/>
      <c r="H7" s="15"/>
      <c r="I7" s="15"/>
      <c r="J7" s="15"/>
      <c r="K7" s="15"/>
      <c r="L7" s="15"/>
      <c r="M7" s="15"/>
      <c r="N7" s="31"/>
      <c r="O7" s="31"/>
      <c r="P7" s="15"/>
      <c r="Q7" s="39">
        <f>F8/(B7+5)</f>
        <v>10.588235294117647</v>
      </c>
    </row>
    <row r="8" spans="1:17" s="2" customFormat="1" ht="54" customHeight="1" thickTop="1" thickBot="1" x14ac:dyDescent="0.25">
      <c r="A8" s="23" t="s">
        <v>14</v>
      </c>
      <c r="B8" s="18">
        <f>SUM(B2:B6)</f>
        <v>360</v>
      </c>
      <c r="C8" s="40" t="s">
        <v>31</v>
      </c>
      <c r="D8" s="33" t="s">
        <v>5</v>
      </c>
      <c r="E8" s="18">
        <f>SUM(E2:E6)</f>
        <v>348</v>
      </c>
      <c r="F8" s="18">
        <f>SUM(F2:F6)</f>
        <v>360</v>
      </c>
      <c r="G8" s="23" t="s">
        <v>14</v>
      </c>
      <c r="H8" s="18">
        <f>SUM(H2:H6)</f>
        <v>29</v>
      </c>
      <c r="I8" s="18">
        <f>SUM(I2:I6)</f>
        <v>29.129057909348361</v>
      </c>
      <c r="J8" s="18">
        <f>SUM(J2:J6)</f>
        <v>27</v>
      </c>
      <c r="K8" s="18">
        <f>SUM(K2:K6)</f>
        <v>32</v>
      </c>
      <c r="L8" s="18" t="s">
        <v>6</v>
      </c>
      <c r="M8" s="30">
        <f>SUM(M2:M6)</f>
        <v>28</v>
      </c>
      <c r="N8" s="30">
        <f>SUM(N2:N6)</f>
        <v>29</v>
      </c>
      <c r="O8" s="32">
        <f>SUM(O2:O6)</f>
        <v>34</v>
      </c>
      <c r="P8" s="38">
        <f>F8/O8</f>
        <v>10.588235294117647</v>
      </c>
      <c r="Q8" s="18">
        <f>SUM(Q2:Q6)</f>
        <v>34</v>
      </c>
    </row>
    <row r="9" spans="1:17" ht="24" thickTop="1" x14ac:dyDescent="0.35">
      <c r="A9" s="4" t="s">
        <v>9</v>
      </c>
    </row>
    <row r="10" spans="1:17" x14ac:dyDescent="0.35">
      <c r="A10" s="9"/>
      <c r="B10" s="5"/>
      <c r="C10" s="5"/>
      <c r="D10" s="5"/>
      <c r="E10" s="5"/>
      <c r="F10" s="5"/>
      <c r="G10" s="5"/>
      <c r="H10" s="5"/>
      <c r="I10" s="5"/>
      <c r="J10" s="5"/>
      <c r="K10" s="5"/>
      <c r="L10" s="5"/>
      <c r="M10" s="5"/>
      <c r="N10" s="5"/>
      <c r="O10" s="5"/>
      <c r="P10" s="5"/>
      <c r="Q10" s="5"/>
    </row>
    <row r="11" spans="1:17" ht="17.25" customHeight="1" x14ac:dyDescent="0.35">
      <c r="B11" s="5"/>
      <c r="C11" s="6"/>
      <c r="D11" s="6"/>
      <c r="E11" s="6"/>
      <c r="F11" s="6"/>
      <c r="G11" s="6"/>
      <c r="H11" s="6"/>
      <c r="I11" s="6"/>
      <c r="J11" s="6"/>
      <c r="K11" s="6"/>
      <c r="L11" s="6"/>
    </row>
    <row r="12" spans="1:17" ht="20.25" customHeight="1" x14ac:dyDescent="0.35">
      <c r="A12" s="10"/>
      <c r="B12" s="5"/>
      <c r="C12" s="6"/>
      <c r="D12" s="6"/>
      <c r="E12" s="6"/>
      <c r="F12" s="6"/>
      <c r="G12" s="6"/>
      <c r="H12" s="6"/>
      <c r="I12" s="6"/>
      <c r="J12" s="6"/>
      <c r="K12" s="6"/>
      <c r="L12" s="6"/>
    </row>
    <row r="13" spans="1:17" x14ac:dyDescent="0.35">
      <c r="B13" s="1"/>
    </row>
    <row r="19" spans="1:16" x14ac:dyDescent="0.35">
      <c r="A19" s="35" t="s">
        <v>35</v>
      </c>
      <c r="B19" s="35"/>
      <c r="C19" s="35"/>
      <c r="D19" s="35"/>
      <c r="E19" s="35"/>
      <c r="F19" s="35"/>
      <c r="G19" s="35"/>
      <c r="H19" s="35"/>
      <c r="I19" s="35"/>
      <c r="J19" s="35"/>
      <c r="K19" s="35"/>
      <c r="L19" s="35"/>
      <c r="M19" s="35"/>
      <c r="N19" s="35"/>
      <c r="O19" s="35"/>
      <c r="P19" s="35"/>
    </row>
  </sheetData>
  <phoneticPr fontId="4" type="noConversion"/>
  <printOptions gridLines="1"/>
  <pageMargins left="0.25" right="0.25" top="0.85" bottom="0.5" header="0.5" footer="0.5"/>
  <pageSetup scale="70" orientation="landscape" r:id="rId1"/>
  <headerFooter alignWithMargins="0">
    <oddHeader xml:space="preserve">&amp;C&amp;"Times New Roman,Bold"&amp;18Apportionment of Elected Faculty Senators to Academic Units
&amp;12 2015-2016 Academic Year&amp;R&amp;"Arial,Bold"FINAL (October 4, 2015) 
</oddHeader>
    <oddFooter>&amp;RThis  document was prepared by the 2015-2016 Executive Committee.for the University Senate.
Fall 2015</oddFooter>
  </headerFooter>
  <drawing r:id="rId2"/>
  <legacyDrawing r:id="rId3"/>
  <oleObjects>
    <mc:AlternateContent xmlns:mc="http://schemas.openxmlformats.org/markup-compatibility/2006">
      <mc:Choice Requires="x14">
        <oleObject progId="Word.Document.8" shapeId="1029" r:id="rId4">
          <objectPr defaultSize="0" autoPict="0" r:id="rId5">
            <anchor moveWithCells="1">
              <from>
                <xdr:col>0</xdr:col>
                <xdr:colOff>0</xdr:colOff>
                <xdr:row>11</xdr:row>
                <xdr:rowOff>152400</xdr:rowOff>
              </from>
              <to>
                <xdr:col>15</xdr:col>
                <xdr:colOff>200025</xdr:colOff>
                <xdr:row>18</xdr:row>
                <xdr:rowOff>57150</xdr:rowOff>
              </to>
            </anchor>
          </objectPr>
        </oleObject>
      </mc:Choice>
      <mc:Fallback>
        <oleObject progId="Word.Document.8" shapeId="1029" r:id="rId4"/>
      </mc:Fallback>
    </mc:AlternateContent>
    <mc:AlternateContent xmlns:mc="http://schemas.openxmlformats.org/markup-compatibility/2006">
      <mc:Choice Requires="x14">
        <oleObject progId="Word.Document.8" shapeId="1030" r:id="rId6">
          <objectPr defaultSize="0" autoPict="0" r:id="rId7">
            <anchor moveWithCells="1">
              <from>
                <xdr:col>0</xdr:col>
                <xdr:colOff>19050</xdr:colOff>
                <xdr:row>9</xdr:row>
                <xdr:rowOff>38100</xdr:rowOff>
              </from>
              <to>
                <xdr:col>15</xdr:col>
                <xdr:colOff>180975</xdr:colOff>
                <xdr:row>11</xdr:row>
                <xdr:rowOff>104775</xdr:rowOff>
              </to>
            </anchor>
          </objectPr>
        </oleObject>
      </mc:Choice>
      <mc:Fallback>
        <oleObject progId="Word.Document.8" shapeId="1030"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honeticPr fontId="4" type="noConversion"/>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honeticPr fontId="4" type="noConversion"/>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Sheet1!OLE_LINK1</vt:lpstr>
      <vt:lpstr>Sheet1!Print_Area</vt:lpstr>
    </vt:vector>
  </TitlesOfParts>
  <Company>GCSU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craig turner</cp:lastModifiedBy>
  <cp:lastPrinted>2015-09-25T17:29:19Z</cp:lastPrinted>
  <dcterms:created xsi:type="dcterms:W3CDTF">2004-09-30T00:13:28Z</dcterms:created>
  <dcterms:modified xsi:type="dcterms:W3CDTF">2015-10-26T20:08:01Z</dcterms:modified>
</cp:coreProperties>
</file>