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265" activeTab="0"/>
  </bookViews>
  <sheets>
    <sheet name="Sheet1" sheetId="1" r:id="rId1"/>
    <sheet name="Sheet2" sheetId="2" r:id="rId2"/>
    <sheet name="Sheet3" sheetId="3" r:id="rId3"/>
  </sheets>
  <definedNames>
    <definedName name="OLE_LINK1" localSheetId="0">'Sheet1'!$U$6</definedName>
    <definedName name="_xlnm.Print_Area" localSheetId="0">'Sheet1'!$A$1:$P$20</definedName>
  </definedNames>
  <calcPr fullCalcOnLoad="1"/>
</workbook>
</file>

<file path=xl/sharedStrings.xml><?xml version="1.0" encoding="utf-8"?>
<sst xmlns="http://schemas.openxmlformats.org/spreadsheetml/2006/main" count="42" uniqueCount="39">
  <si>
    <t>SoLAS</t>
  </si>
  <si>
    <t>SoB</t>
  </si>
  <si>
    <t>SoHS</t>
  </si>
  <si>
    <t>SoE</t>
  </si>
  <si>
    <t>None</t>
  </si>
  <si>
    <t>Dr. Anne Gormly</t>
  </si>
  <si>
    <t>Final Count</t>
  </si>
  <si>
    <t>% of Total</t>
  </si>
  <si>
    <t>Lower Quota LQ</t>
  </si>
  <si>
    <t>Upper Quota UQ</t>
  </si>
  <si>
    <t>Remove from the apportionment count: See the University Senate Bylaws below, Article II Section 2.A.1</t>
  </si>
  <si>
    <t>With a modifier of zero</t>
  </si>
  <si>
    <t>Modified Standard Quota</t>
  </si>
  <si>
    <t>Huntington-Hill Method of Apportionment</t>
  </si>
  <si>
    <t>The Lower Quota (LQ) for a division is the integer part of the Standard Quota; i.e. round the standard quota down.</t>
  </si>
  <si>
    <t>The Upper Quota (UQ) for a division is the smallest integer exceeding the standard quota, ie. round the standard quota up</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</si>
  <si>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</si>
  <si>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</si>
  <si>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</si>
  <si>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</si>
  <si>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</si>
  <si>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The number of University Senators apportioned to each division must be either its lower quota or its upper quota.</t>
  </si>
  <si>
    <t>Geometric Mean of LQ and UQ</t>
  </si>
  <si>
    <t>If the standard quota exceeds the geometric mean (GM) of the lower quota and upper quota, then apportion UQ, else apportion LQ.</t>
  </si>
  <si>
    <t>Note: GM(A,B) is sqrt(A*B)</t>
  </si>
  <si>
    <t>The Standard Quota (SQ) for a division is the number of faculty in the division divided by the standard divisor.</t>
  </si>
  <si>
    <t>Standard Quota SQ (Modifier=0)</t>
  </si>
  <si>
    <t xml:space="preserve">Each Senator represents </t>
  </si>
  <si>
    <t>Note: GD means General Division</t>
  </si>
  <si>
    <t>The standard divisor indicates the ideal number of faculty that each University Senator represents.</t>
  </si>
  <si>
    <t>Count from CofI List</t>
  </si>
  <si>
    <t>Number of Senators Apportioned 2006-2007</t>
  </si>
  <si>
    <t>Note of clarification: The term "full-time" as used in the BOR Policy Manual is interpreted as faculty with contracts.  Part-time faculty do not have contracts.</t>
  </si>
  <si>
    <t>Dr. Paul Jones</t>
  </si>
  <si>
    <t>Number of Senators Apportioned 2007-2008</t>
  </si>
  <si>
    <t>Library</t>
  </si>
  <si>
    <t xml:space="preserve">The entry to the left is called the Modifier (to the standard divisor).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"school" divided by the sum of the standard divisor and the Modifier. </t>
  </si>
  <si>
    <t>Academic Unit</t>
  </si>
  <si>
    <t>Sum over each academic unit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</si>
</sst>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2">
    <font>
      <sz val="10"/>
      <name val="Arial"/>
      <family val="0"/>
    </font>
    <font>
      <sz val="10"/>
      <name val="Times New Roman"/>
      <family val="1"/>
    </font>
    <font>
      <sz val="14"/>
      <name val="Times New Roman"/>
      <family val="1"/>
    </font>
    <font>
      <sz val="18"/>
      <name val="Times New Roman"/>
      <family val="1"/>
    </font>
    <font>
      <sz val="8"/>
      <name val="Arial"/>
      <family val="0"/>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8"/>
      <name val="Times New Roman"/>
      <family val="1"/>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1"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vertical="center"/>
    </xf>
    <xf numFmtId="0" fontId="6"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 fillId="0" borderId="1" xfId="0" applyFont="1" applyBorder="1" applyAlignment="1">
      <alignment horizontal="centerContinuous" vertical="center" wrapText="1"/>
    </xf>
    <xf numFmtId="10" fontId="5" fillId="0" borderId="1" xfId="0" applyNumberFormat="1" applyFont="1" applyBorder="1" applyAlignment="1">
      <alignment horizontal="centerContinuous" vertical="center" wrapText="1"/>
    </xf>
    <xf numFmtId="0" fontId="5" fillId="0" borderId="1" xfId="0" applyFont="1" applyBorder="1" applyAlignment="1">
      <alignment horizontal="centerContinuous"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shrinkToFi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10"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2" fontId="5" fillId="0" borderId="1" xfId="0" applyNumberFormat="1" applyFont="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vertical="center" wrapText="1"/>
    </xf>
    <xf numFmtId="0" fontId="10" fillId="0" borderId="1" xfId="0" applyFont="1" applyBorder="1" applyAlignment="1">
      <alignment horizontal="center" vertical="center"/>
    </xf>
    <xf numFmtId="0" fontId="2" fillId="0" borderId="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
  <sheetViews>
    <sheetView tabSelected="1" workbookViewId="0" topLeftCell="A1">
      <selection activeCell="F5" sqref="F5"/>
    </sheetView>
  </sheetViews>
  <sheetFormatPr defaultColWidth="9.140625" defaultRowHeight="12.75"/>
  <cols>
    <col min="1" max="1" width="12.140625" style="4" customWidth="1"/>
    <col min="2" max="2" width="8.00390625" style="3" customWidth="1"/>
    <col min="3" max="3" width="27.28125" style="3" customWidth="1"/>
    <col min="4" max="4" width="8.57421875" style="3" customWidth="1"/>
    <col min="5" max="5" width="17.57421875" style="3" customWidth="1"/>
    <col min="6" max="6" width="12.00390625" style="3" customWidth="1"/>
    <col min="7" max="7" width="9.421875" style="3" customWidth="1"/>
    <col min="8" max="8" width="10.7109375" style="3" customWidth="1"/>
    <col min="9" max="9" width="9.421875" style="3" customWidth="1"/>
    <col min="10" max="10" width="8.28125" style="3" customWidth="1"/>
    <col min="11" max="11" width="6.00390625" style="3" customWidth="1"/>
    <col min="12" max="12" width="9.57421875" style="3" customWidth="1"/>
    <col min="13" max="13" width="7.7109375" style="3" customWidth="1"/>
    <col min="14" max="14" width="10.140625" style="3" customWidth="1"/>
    <col min="15" max="15" width="9.28125" style="3" customWidth="1"/>
    <col min="16" max="16" width="10.140625" style="3" customWidth="1"/>
    <col min="17" max="17" width="10.28125" style="3" customWidth="1"/>
    <col min="18" max="16384" width="9.140625" style="3" customWidth="1"/>
  </cols>
  <sheetData>
    <row r="1" spans="1:16" s="8" customFormat="1" ht="57" customHeight="1">
      <c r="A1" s="19" t="s">
        <v>37</v>
      </c>
      <c r="B1" s="19" t="s">
        <v>30</v>
      </c>
      <c r="C1" s="19" t="s">
        <v>13</v>
      </c>
      <c r="D1" s="19"/>
      <c r="E1" s="20" t="s">
        <v>10</v>
      </c>
      <c r="F1" s="19" t="s">
        <v>6</v>
      </c>
      <c r="G1" s="19" t="s">
        <v>7</v>
      </c>
      <c r="H1" s="19" t="s">
        <v>26</v>
      </c>
      <c r="I1" s="11" t="s">
        <v>12</v>
      </c>
      <c r="J1" s="11" t="s">
        <v>8</v>
      </c>
      <c r="K1" s="11" t="s">
        <v>9</v>
      </c>
      <c r="L1" s="11" t="s">
        <v>22</v>
      </c>
      <c r="M1" s="19" t="s">
        <v>11</v>
      </c>
      <c r="N1" s="11" t="s">
        <v>34</v>
      </c>
      <c r="O1" s="19" t="s">
        <v>27</v>
      </c>
      <c r="P1" s="19" t="s">
        <v>31</v>
      </c>
    </row>
    <row r="2" spans="1:16" s="7" customFormat="1" ht="54" customHeight="1">
      <c r="A2" s="18" t="s">
        <v>35</v>
      </c>
      <c r="B2" s="21">
        <v>14</v>
      </c>
      <c r="C2" s="22" t="s">
        <v>25</v>
      </c>
      <c r="D2" s="23" t="s">
        <v>28</v>
      </c>
      <c r="E2" s="24" t="s">
        <v>4</v>
      </c>
      <c r="F2" s="21">
        <v>14</v>
      </c>
      <c r="G2" s="25">
        <f>F2/F$8</f>
        <v>0.0457516339869281</v>
      </c>
      <c r="H2" s="26">
        <f>F2/$D$7</f>
        <v>1.5555555555555556</v>
      </c>
      <c r="I2" s="12">
        <f>F2/($D$7+$E$7)</f>
        <v>1.5555555555555556</v>
      </c>
      <c r="J2" s="13">
        <f>TRUNC(I2)</f>
        <v>1</v>
      </c>
      <c r="K2" s="13">
        <f>J2+1</f>
        <v>2</v>
      </c>
      <c r="L2" s="12">
        <f>SQRT(J2*K2)</f>
        <v>1.4142135623730951</v>
      </c>
      <c r="M2" s="27">
        <f>IF(H2&gt;SQRT(TRUNC(H2)*(TRUNC(H2)+1)),TRUNC(H2)+1,TRUNC(H2))</f>
        <v>2</v>
      </c>
      <c r="N2" s="14">
        <f>IF(I2&gt;L2,K2,J2)</f>
        <v>2</v>
      </c>
      <c r="O2" s="28">
        <f>F2/N2</f>
        <v>7</v>
      </c>
      <c r="P2" s="29">
        <v>2</v>
      </c>
    </row>
    <row r="3" spans="1:16" s="7" customFormat="1" ht="54" customHeight="1">
      <c r="A3" s="18" t="s">
        <v>1</v>
      </c>
      <c r="B3" s="21">
        <v>47</v>
      </c>
      <c r="C3" s="22" t="s">
        <v>14</v>
      </c>
      <c r="D3" s="21"/>
      <c r="E3" s="24" t="s">
        <v>4</v>
      </c>
      <c r="F3" s="21">
        <v>47</v>
      </c>
      <c r="G3" s="25">
        <f>F3/F$8</f>
        <v>0.15359477124183007</v>
      </c>
      <c r="H3" s="26">
        <f>F3/$D$7</f>
        <v>5.222222222222222</v>
      </c>
      <c r="I3" s="12">
        <f>F3/($D$7+$E$7)</f>
        <v>5.222222222222222</v>
      </c>
      <c r="J3" s="13">
        <f>TRUNC(I3)</f>
        <v>5</v>
      </c>
      <c r="K3" s="13">
        <f>J3+1</f>
        <v>6</v>
      </c>
      <c r="L3" s="12">
        <f>SQRT(J3*K3)</f>
        <v>5.477225575051661</v>
      </c>
      <c r="M3" s="27">
        <f>IF(H3&gt;SQRT(TRUNC(H3)*(TRUNC(H3)+1)),TRUNC(H3)+1,TRUNC(H3))</f>
        <v>5</v>
      </c>
      <c r="N3" s="14">
        <f>IF(I3&gt;L3,K3,J3)</f>
        <v>5</v>
      </c>
      <c r="O3" s="28">
        <f>F3/N3</f>
        <v>9.4</v>
      </c>
      <c r="P3" s="29">
        <v>5</v>
      </c>
    </row>
    <row r="4" spans="1:16" s="7" customFormat="1" ht="54" customHeight="1">
      <c r="A4" s="18" t="s">
        <v>3</v>
      </c>
      <c r="B4" s="21">
        <v>47</v>
      </c>
      <c r="C4" s="22" t="s">
        <v>15</v>
      </c>
      <c r="D4" s="21"/>
      <c r="E4" s="24" t="s">
        <v>33</v>
      </c>
      <c r="F4" s="21">
        <v>46</v>
      </c>
      <c r="G4" s="25">
        <f>F4/F$8</f>
        <v>0.1503267973856209</v>
      </c>
      <c r="H4" s="26">
        <f>F4/$D$7</f>
        <v>5.111111111111111</v>
      </c>
      <c r="I4" s="12">
        <f>F4/($D$7+$E$7)</f>
        <v>5.111111111111111</v>
      </c>
      <c r="J4" s="13">
        <f>TRUNC(I4)</f>
        <v>5</v>
      </c>
      <c r="K4" s="13">
        <f>J4+1</f>
        <v>6</v>
      </c>
      <c r="L4" s="12">
        <f>SQRT(J4*K4)</f>
        <v>5.477225575051661</v>
      </c>
      <c r="M4" s="27">
        <f>IF(H4&gt;SQRT(TRUNC(H4)*(TRUNC(H4)+1)),TRUNC(H4)+1,TRUNC(H4))</f>
        <v>5</v>
      </c>
      <c r="N4" s="14">
        <f>IF(I4&gt;L4,K4,J4)</f>
        <v>5</v>
      </c>
      <c r="O4" s="28">
        <f>F4/N4</f>
        <v>9.2</v>
      </c>
      <c r="P4" s="29">
        <v>5</v>
      </c>
    </row>
    <row r="5" spans="1:16" s="7" customFormat="1" ht="54" customHeight="1">
      <c r="A5" s="18" t="s">
        <v>2</v>
      </c>
      <c r="B5" s="21">
        <v>36</v>
      </c>
      <c r="C5" s="22" t="s">
        <v>21</v>
      </c>
      <c r="D5" s="21"/>
      <c r="E5" s="24" t="s">
        <v>4</v>
      </c>
      <c r="F5" s="21">
        <v>36</v>
      </c>
      <c r="G5" s="25">
        <f>F5/F$8</f>
        <v>0.11764705882352941</v>
      </c>
      <c r="H5" s="26">
        <f>F5/$D$7</f>
        <v>4</v>
      </c>
      <c r="I5" s="12">
        <f>F5/($D$7+$E$7)</f>
        <v>4</v>
      </c>
      <c r="J5" s="13">
        <f>TRUNC(I5)</f>
        <v>4</v>
      </c>
      <c r="K5" s="13">
        <f>J5+1</f>
        <v>5</v>
      </c>
      <c r="L5" s="12">
        <f>SQRT(J5*K5)</f>
        <v>4.47213595499958</v>
      </c>
      <c r="M5" s="27">
        <f>IF(H5&gt;SQRT(TRUNC(H5)*(TRUNC(H5)+1)),TRUNC(H5)+1,TRUNC(H5))</f>
        <v>4</v>
      </c>
      <c r="N5" s="14">
        <f>IF(I5&gt;L5,K5,J5)</f>
        <v>4</v>
      </c>
      <c r="O5" s="28">
        <f>F5/N5</f>
        <v>9</v>
      </c>
      <c r="P5" s="29">
        <v>4</v>
      </c>
    </row>
    <row r="6" spans="1:16" s="7" customFormat="1" ht="54" customHeight="1">
      <c r="A6" s="18" t="s">
        <v>0</v>
      </c>
      <c r="B6" s="21">
        <v>164</v>
      </c>
      <c r="C6" s="22" t="s">
        <v>23</v>
      </c>
      <c r="D6" s="30" t="s">
        <v>24</v>
      </c>
      <c r="E6" s="24" t="s">
        <v>5</v>
      </c>
      <c r="F6" s="21">
        <v>163</v>
      </c>
      <c r="G6" s="25">
        <f>F6/F$8</f>
        <v>0.5326797385620915</v>
      </c>
      <c r="H6" s="26">
        <f>F6/$D$7</f>
        <v>18.11111111111111</v>
      </c>
      <c r="I6" s="12">
        <f>F6/($D$7+$E$7)</f>
        <v>18.11111111111111</v>
      </c>
      <c r="J6" s="13">
        <f>TRUNC(I6)</f>
        <v>18</v>
      </c>
      <c r="K6" s="13">
        <f>J6+1</f>
        <v>19</v>
      </c>
      <c r="L6" s="12">
        <f>SQRT(J6*K6)</f>
        <v>18.49324200890693</v>
      </c>
      <c r="M6" s="27">
        <f>IF(H6&gt;SQRT(TRUNC(H6)*(TRUNC(H6)+1)),TRUNC(H6)+1,TRUNC(H6))</f>
        <v>18</v>
      </c>
      <c r="N6" s="14">
        <f>IF(I6&gt;L6,K6,J6)</f>
        <v>18</v>
      </c>
      <c r="O6" s="28">
        <f>F6/N6</f>
        <v>9.055555555555555</v>
      </c>
      <c r="P6" s="29">
        <v>18</v>
      </c>
    </row>
    <row r="7" spans="1:16" s="7" customFormat="1" ht="63.75" customHeight="1">
      <c r="A7" s="30" t="s">
        <v>18</v>
      </c>
      <c r="B7" s="21">
        <v>34</v>
      </c>
      <c r="C7" s="23" t="s">
        <v>19</v>
      </c>
      <c r="D7" s="31">
        <f>F8/B7</f>
        <v>9</v>
      </c>
      <c r="E7" s="18">
        <v>0</v>
      </c>
      <c r="F7" s="15" t="s">
        <v>36</v>
      </c>
      <c r="G7" s="16"/>
      <c r="H7" s="17"/>
      <c r="I7" s="17"/>
      <c r="J7" s="17"/>
      <c r="K7" s="17"/>
      <c r="L7" s="17"/>
      <c r="M7" s="17"/>
      <c r="N7" s="17"/>
      <c r="O7" s="17"/>
      <c r="P7" s="18"/>
    </row>
    <row r="8" spans="1:16" s="2" customFormat="1" ht="54" customHeight="1">
      <c r="A8" s="30" t="s">
        <v>38</v>
      </c>
      <c r="B8" s="21">
        <f>SUM(B2:B6)</f>
        <v>308</v>
      </c>
      <c r="C8" s="30" t="s">
        <v>29</v>
      </c>
      <c r="D8" s="21"/>
      <c r="E8" s="32" t="s">
        <v>16</v>
      </c>
      <c r="F8" s="21">
        <f>SUM(F2:F6)</f>
        <v>306</v>
      </c>
      <c r="G8" s="30" t="s">
        <v>38</v>
      </c>
      <c r="H8" s="21">
        <f>SUM(H2:H6)</f>
        <v>34</v>
      </c>
      <c r="I8" s="21">
        <f>SUM(I2:I6)</f>
        <v>34</v>
      </c>
      <c r="J8" s="21">
        <f>SUM(J2:J6)</f>
        <v>33</v>
      </c>
      <c r="K8" s="21">
        <f>SUM(K2:K6)</f>
        <v>38</v>
      </c>
      <c r="L8" s="21" t="s">
        <v>17</v>
      </c>
      <c r="M8" s="21">
        <f>SUM(M2:M6)</f>
        <v>34</v>
      </c>
      <c r="N8" s="21">
        <f>SUM(N2:N6)</f>
        <v>34</v>
      </c>
      <c r="O8" s="21"/>
      <c r="P8" s="21">
        <f>SUM(P2:P6)</f>
        <v>34</v>
      </c>
    </row>
    <row r="9" ht="23.25">
      <c r="A9" s="4" t="s">
        <v>20</v>
      </c>
    </row>
    <row r="10" spans="1:16" ht="23.25">
      <c r="A10" s="9"/>
      <c r="B10" s="5"/>
      <c r="C10" s="5"/>
      <c r="D10" s="5"/>
      <c r="E10" s="5"/>
      <c r="F10" s="5"/>
      <c r="G10" s="5"/>
      <c r="H10" s="5"/>
      <c r="I10" s="5"/>
      <c r="J10" s="5"/>
      <c r="K10" s="5"/>
      <c r="L10" s="5"/>
      <c r="M10" s="5"/>
      <c r="N10" s="5"/>
      <c r="O10" s="5"/>
      <c r="P10" s="5"/>
    </row>
    <row r="11" spans="2:12" ht="17.25" customHeight="1">
      <c r="B11" s="5"/>
      <c r="C11" s="6"/>
      <c r="D11" s="6"/>
      <c r="E11" s="6"/>
      <c r="F11" s="6"/>
      <c r="G11" s="6"/>
      <c r="H11" s="6"/>
      <c r="I11" s="6"/>
      <c r="J11" s="6"/>
      <c r="K11" s="6"/>
      <c r="L11" s="6"/>
    </row>
    <row r="12" spans="1:12" ht="20.25" customHeight="1">
      <c r="A12" s="10" t="s">
        <v>32</v>
      </c>
      <c r="B12" s="5"/>
      <c r="C12" s="6"/>
      <c r="D12" s="6"/>
      <c r="E12" s="6"/>
      <c r="F12" s="6"/>
      <c r="G12" s="6"/>
      <c r="H12" s="6"/>
      <c r="I12" s="6"/>
      <c r="J12" s="6"/>
      <c r="K12" s="6"/>
      <c r="L12" s="6"/>
    </row>
    <row r="13" ht="23.25">
      <c r="B13" s="1"/>
    </row>
    <row r="14" ht="23.25"/>
    <row r="15" ht="23.25"/>
    <row r="16" ht="23.25"/>
    <row r="17" ht="23.25"/>
    <row r="18" ht="23.25"/>
    <row r="19" ht="23.25"/>
  </sheetData>
  <printOptions gridLines="1"/>
  <pageMargins left="0.75" right="0.75" top="0.85" bottom="0.5" header="0.5" footer="0.5"/>
  <pageSetup horizontalDpi="600" verticalDpi="600" orientation="landscape" scale="70" r:id="rId4"/>
  <headerFooter alignWithMargins="0">
    <oddHeader>&amp;C&amp;"Times New Roman,Bold"&amp;18Apportionment of University Senators &amp;RFinal DRAFT 09-20-06</oddHeader>
    <oddFooter>&amp;R&amp;"Times New Roman,Regular"This document was prepared by the Executive Committee for the University Senate
 September 2006
</oddFooter>
  </headerFooter>
  <legacyDrawing r:id="rId3"/>
  <oleObjects>
    <oleObject progId="Word.Document.8" shapeId="167056" r:id="rId1"/>
    <oleObject progId="Word.Document.8" shapeId="37378882" r:id="rId2"/>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2006-09-20T20:44:03Z</cp:lastPrinted>
  <dcterms:created xsi:type="dcterms:W3CDTF">2004-09-30T00:13:28Z</dcterms:created>
  <dcterms:modified xsi:type="dcterms:W3CDTF">2006-09-20T20:45:07Z</dcterms:modified>
  <cp:category/>
  <cp:version/>
  <cp:contentType/>
  <cp:contentStatus/>
</cp:coreProperties>
</file>